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8_{2A558B1B-27E7-4FA4-AD3F-598E461C98DD}" xr6:coauthVersionLast="47" xr6:coauthVersionMax="47" xr10:uidLastSave="{00000000-0000-0000-0000-000000000000}"/>
  <workbookProtection workbookAlgorithmName="SHA-512" workbookHashValue="DBSQTyNNKq7l+qhwk9GNJLmQ5Oqne5IHELI5xl0ZzHoJe8QY/7nfHs2nTbgnY5PwjN7tiygJbr9DP7Nq/3pApQ==" workbookSaltValue="QQK9tjYvOUwaVPWZ/494wQ==" workbookSpinCount="100000" lockStructure="1"/>
  <bookViews>
    <workbookView xWindow="-108" yWindow="-108" windowWidth="23256" windowHeight="12456" tabRatio="866" xr2:uid="{00000000-000D-0000-FFFF-FFFF00000000}"/>
  </bookViews>
  <sheets>
    <sheet name="1. RECRUTEMENT" sheetId="1" r:id="rId1"/>
    <sheet name="2. INTEGRATION" sheetId="19" r:id="rId2"/>
    <sheet name="3. REMUNERATION - AVANTAGES" sheetId="2" r:id="rId3"/>
    <sheet name="4. COMPETENCES-PARCOURS PRO" sheetId="3" r:id="rId4"/>
    <sheet name="5. SANTE QVCT" sheetId="4" r:id="rId5"/>
    <sheet name="6.  IDENTITE EMPLOYEUR - RSO  " sheetId="5" r:id="rId6"/>
    <sheet name="7. RELATIONS DE TRAVAIL" sheetId="8" r:id="rId7"/>
    <sheet name="8. GESTION ADMINISTRATIVE RH" sheetId="16" r:id="rId8"/>
    <sheet name="Synthèse Réponses" sheetId="15" r:id="rId9"/>
    <sheet name="Synthèse graphique" sheetId="14" r:id="rId10"/>
    <sheet name="MAINTENANCE" sheetId="7" r:id="rId11"/>
  </sheets>
  <definedNames>
    <definedName name="_xlnm._FilterDatabase" localSheetId="8" hidden="1">'Synthèse Réponses'!$D$6:$J$118</definedName>
    <definedName name="_xlnm.Print_Titles" localSheetId="8">'Synthèse Réponses'!$1:$6</definedName>
    <definedName name="_xlnm.Print_Area" localSheetId="0">'1. RECRUTEMENT'!$A$1:$J$10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9" i="14" l="1"/>
  <c r="F78" i="14"/>
  <c r="F91" i="14"/>
  <c r="F90" i="14"/>
  <c r="F89" i="14"/>
  <c r="F88" i="14"/>
  <c r="F87" i="14"/>
  <c r="F80" i="14"/>
  <c r="F77" i="14"/>
  <c r="H69" i="14"/>
  <c r="H68" i="14"/>
  <c r="H67" i="14"/>
  <c r="F71" i="14"/>
  <c r="F70" i="14"/>
  <c r="F69" i="14"/>
  <c r="F68" i="14"/>
  <c r="F67" i="14"/>
  <c r="F27" i="14" l="1"/>
  <c r="F37" i="14"/>
  <c r="H7" i="15"/>
  <c r="H8" i="15"/>
  <c r="F5" i="19"/>
  <c r="H29" i="15"/>
  <c r="H30" i="15"/>
  <c r="H31" i="15"/>
  <c r="H32" i="15"/>
  <c r="H33" i="15"/>
  <c r="H28" i="15"/>
  <c r="H26" i="15"/>
  <c r="H27" i="15"/>
  <c r="F60" i="15"/>
  <c r="J27" i="15"/>
  <c r="J28" i="15"/>
  <c r="J29" i="15"/>
  <c r="J30" i="15"/>
  <c r="J31" i="15"/>
  <c r="J32" i="15"/>
  <c r="J33" i="15"/>
  <c r="J26" i="15"/>
  <c r="H89" i="14"/>
  <c r="H88" i="14" l="1"/>
  <c r="H87" i="14"/>
  <c r="H79" i="14"/>
  <c r="H78" i="14"/>
  <c r="H77" i="14"/>
  <c r="H59" i="14"/>
  <c r="H58" i="14"/>
  <c r="H57" i="14"/>
  <c r="H49" i="14"/>
  <c r="H48" i="14"/>
  <c r="H17" i="14"/>
  <c r="H47" i="14"/>
  <c r="H19" i="14"/>
  <c r="H18" i="14"/>
  <c r="H39" i="14"/>
  <c r="H38" i="14"/>
  <c r="H37" i="14"/>
  <c r="H29" i="14"/>
  <c r="H28" i="14"/>
  <c r="H27" i="14"/>
  <c r="I33" i="15"/>
  <c r="I32" i="15"/>
  <c r="I31" i="15"/>
  <c r="I30" i="15"/>
  <c r="I29" i="15"/>
  <c r="I28" i="15"/>
  <c r="I27" i="15"/>
  <c r="I26" i="15"/>
  <c r="G26" i="15"/>
  <c r="G34" i="15"/>
  <c r="J8" i="15" l="1"/>
  <c r="J9" i="15"/>
  <c r="J10" i="15"/>
  <c r="J11" i="15"/>
  <c r="J12" i="15"/>
  <c r="J13" i="15"/>
  <c r="J14" i="15"/>
  <c r="J15" i="15"/>
  <c r="J16" i="15"/>
  <c r="J17" i="15"/>
  <c r="J18" i="15"/>
  <c r="J19" i="15"/>
  <c r="J20" i="15"/>
  <c r="J21" i="15"/>
  <c r="J22" i="15"/>
  <c r="J23" i="15"/>
  <c r="J24" i="15"/>
  <c r="J25" i="15"/>
  <c r="J7" i="15"/>
  <c r="I8" i="15"/>
  <c r="I9" i="15"/>
  <c r="I10" i="15"/>
  <c r="I11" i="15"/>
  <c r="I12" i="15"/>
  <c r="I13" i="15"/>
  <c r="I14" i="15"/>
  <c r="I15" i="15"/>
  <c r="I16" i="15"/>
  <c r="I17" i="15"/>
  <c r="I18" i="15"/>
  <c r="I19" i="15"/>
  <c r="I20" i="15"/>
  <c r="I21" i="15"/>
  <c r="I22" i="15"/>
  <c r="I23" i="15"/>
  <c r="I24" i="15"/>
  <c r="I25" i="15"/>
  <c r="I7" i="15"/>
  <c r="H9" i="15"/>
  <c r="H10" i="15"/>
  <c r="H11" i="15"/>
  <c r="H12" i="15"/>
  <c r="H13" i="15"/>
  <c r="H14" i="15"/>
  <c r="H15" i="15"/>
  <c r="H16" i="15"/>
  <c r="H17" i="15"/>
  <c r="H18" i="15"/>
  <c r="H19" i="15"/>
  <c r="H20" i="15"/>
  <c r="H21" i="15"/>
  <c r="H22" i="15"/>
  <c r="H23" i="15"/>
  <c r="H24" i="15"/>
  <c r="H25" i="15"/>
  <c r="G8" i="15"/>
  <c r="G9" i="15"/>
  <c r="G10" i="15"/>
  <c r="G11" i="15"/>
  <c r="G12" i="15"/>
  <c r="G13" i="15"/>
  <c r="G14" i="15"/>
  <c r="G15" i="15"/>
  <c r="G16" i="15"/>
  <c r="G17" i="15"/>
  <c r="G18" i="15"/>
  <c r="G19" i="15"/>
  <c r="G20" i="15"/>
  <c r="G21" i="15"/>
  <c r="G22" i="15"/>
  <c r="G23" i="15"/>
  <c r="G24" i="15"/>
  <c r="G25" i="15"/>
  <c r="G7" i="15"/>
  <c r="G83" i="15"/>
  <c r="D5" i="2"/>
  <c r="F39" i="14"/>
  <c r="F40" i="14"/>
  <c r="F59" i="14"/>
  <c r="F58" i="14"/>
  <c r="F57" i="14"/>
  <c r="F60" i="14"/>
  <c r="F61" i="14"/>
  <c r="F51" i="14"/>
  <c r="F50" i="14"/>
  <c r="F49" i="14"/>
  <c r="F48" i="14"/>
  <c r="F47" i="14"/>
  <c r="F41" i="14"/>
  <c r="F38" i="14"/>
  <c r="F21" i="14"/>
  <c r="F20" i="14"/>
  <c r="F19" i="14"/>
  <c r="F18" i="14"/>
  <c r="F17" i="14"/>
  <c r="F5" i="1"/>
  <c r="F15" i="14"/>
  <c r="D16" i="14"/>
  <c r="G27" i="15"/>
  <c r="G28" i="15"/>
  <c r="G29" i="15"/>
  <c r="G30" i="15"/>
  <c r="G31" i="15"/>
  <c r="G32" i="15"/>
  <c r="G33" i="15"/>
  <c r="E34" i="15"/>
  <c r="F34" i="15"/>
  <c r="H34" i="15"/>
  <c r="I34" i="15"/>
  <c r="J34" i="15"/>
  <c r="E35" i="15"/>
  <c r="F35" i="15"/>
  <c r="G35" i="15"/>
  <c r="H35" i="15"/>
  <c r="I35" i="15"/>
  <c r="J35" i="15"/>
  <c r="E36" i="15"/>
  <c r="F36" i="15"/>
  <c r="G36" i="15"/>
  <c r="H36" i="15"/>
  <c r="I36" i="15"/>
  <c r="J36" i="15"/>
  <c r="E37" i="15"/>
  <c r="F37" i="15"/>
  <c r="G37" i="15"/>
  <c r="H37" i="15"/>
  <c r="I37" i="15"/>
  <c r="J37" i="15"/>
  <c r="E38" i="15"/>
  <c r="F38" i="15"/>
  <c r="G38" i="15"/>
  <c r="H38" i="15"/>
  <c r="I38" i="15"/>
  <c r="J38" i="15"/>
  <c r="E39" i="15"/>
  <c r="F39" i="15"/>
  <c r="G39" i="15"/>
  <c r="H39" i="15"/>
  <c r="I39" i="15"/>
  <c r="J39" i="15"/>
  <c r="E40" i="15"/>
  <c r="F40" i="15"/>
  <c r="G40" i="15"/>
  <c r="H40" i="15"/>
  <c r="I40" i="15"/>
  <c r="J40" i="15"/>
  <c r="E41" i="15"/>
  <c r="F41" i="15"/>
  <c r="G41" i="15"/>
  <c r="H41" i="15"/>
  <c r="I41" i="15"/>
  <c r="J41" i="15"/>
  <c r="E42" i="15"/>
  <c r="F42" i="15"/>
  <c r="G42" i="15"/>
  <c r="H42" i="15"/>
  <c r="I42" i="15"/>
  <c r="J42" i="15"/>
  <c r="E43" i="15"/>
  <c r="F43" i="15"/>
  <c r="G43" i="15"/>
  <c r="H43" i="15"/>
  <c r="I43" i="15"/>
  <c r="J43" i="15"/>
  <c r="E44" i="15"/>
  <c r="F44" i="15"/>
  <c r="G44" i="15"/>
  <c r="H44" i="15"/>
  <c r="I44" i="15"/>
  <c r="J44" i="15"/>
  <c r="D5" i="1"/>
  <c r="F5" i="16" l="1"/>
  <c r="D5" i="16"/>
  <c r="F5" i="8"/>
  <c r="D5" i="8"/>
  <c r="F5" i="5"/>
  <c r="D5" i="5"/>
  <c r="F5" i="4"/>
  <c r="D5" i="4"/>
  <c r="F5" i="3"/>
  <c r="D5" i="3"/>
  <c r="F5" i="2"/>
  <c r="D5" i="19"/>
  <c r="F85" i="14"/>
  <c r="F35" i="14"/>
  <c r="F25" i="14"/>
  <c r="J98" i="15"/>
  <c r="I98" i="15"/>
  <c r="H98" i="15"/>
  <c r="G98" i="15"/>
  <c r="F98" i="15"/>
  <c r="E98" i="15"/>
  <c r="J93" i="15"/>
  <c r="I93" i="15"/>
  <c r="H93" i="15"/>
  <c r="H94" i="15"/>
  <c r="G93" i="15"/>
  <c r="F93" i="15"/>
  <c r="E93" i="15"/>
  <c r="J84" i="15"/>
  <c r="I84" i="15"/>
  <c r="H84" i="15"/>
  <c r="G84" i="15"/>
  <c r="F84" i="15"/>
  <c r="F85" i="15"/>
  <c r="E84" i="15"/>
  <c r="E85" i="15"/>
  <c r="J85" i="15"/>
  <c r="I85" i="15"/>
  <c r="H85" i="15"/>
  <c r="G85" i="15"/>
  <c r="J83" i="15"/>
  <c r="I83" i="15"/>
  <c r="H83" i="15"/>
  <c r="F83" i="15"/>
  <c r="E83" i="15"/>
  <c r="F101" i="15"/>
  <c r="D76" i="14"/>
  <c r="D66" i="14"/>
  <c r="D56" i="14"/>
  <c r="D46" i="14"/>
  <c r="D36" i="14"/>
  <c r="F81" i="14" l="1"/>
  <c r="D86" i="14"/>
  <c r="D89" i="14" s="1"/>
  <c r="F75" i="14"/>
  <c r="D79" i="14"/>
  <c r="F65" i="14"/>
  <c r="F55" i="14"/>
  <c r="D69" i="14"/>
  <c r="F45" i="14"/>
  <c r="D59" i="14"/>
  <c r="D26" i="14"/>
  <c r="F28" i="14"/>
  <c r="F31" i="14"/>
  <c r="F30" i="14"/>
  <c r="F29" i="14"/>
  <c r="F8" i="14" l="1"/>
  <c r="D6" i="14"/>
  <c r="F5" i="14"/>
  <c r="AB12" i="14" l="1"/>
  <c r="E113" i="15"/>
  <c r="F113" i="15"/>
  <c r="G113" i="15"/>
  <c r="H113" i="15"/>
  <c r="I113" i="15"/>
  <c r="J113" i="15"/>
  <c r="E114" i="15"/>
  <c r="F114" i="15"/>
  <c r="G114" i="15"/>
  <c r="H114" i="15"/>
  <c r="I114" i="15"/>
  <c r="J114" i="15"/>
  <c r="E115" i="15"/>
  <c r="F115" i="15"/>
  <c r="G115" i="15"/>
  <c r="H115" i="15"/>
  <c r="I115" i="15"/>
  <c r="J115" i="15"/>
  <c r="E116" i="15"/>
  <c r="F116" i="15"/>
  <c r="G116" i="15"/>
  <c r="H116" i="15"/>
  <c r="I116" i="15"/>
  <c r="J116" i="15"/>
  <c r="E117" i="15"/>
  <c r="F117" i="15"/>
  <c r="G117" i="15"/>
  <c r="H117" i="15"/>
  <c r="I117" i="15"/>
  <c r="J117" i="15"/>
  <c r="E118" i="15"/>
  <c r="F118" i="15"/>
  <c r="G118" i="15"/>
  <c r="H118" i="15"/>
  <c r="I118" i="15"/>
  <c r="J118" i="15"/>
  <c r="E119" i="15"/>
  <c r="F119" i="15"/>
  <c r="G119" i="15"/>
  <c r="H119" i="15"/>
  <c r="I119" i="15"/>
  <c r="J119" i="15"/>
  <c r="E120" i="15"/>
  <c r="F120" i="15"/>
  <c r="G120" i="15"/>
  <c r="H120" i="15"/>
  <c r="I120" i="15"/>
  <c r="J120" i="15"/>
  <c r="E121" i="15"/>
  <c r="F121" i="15"/>
  <c r="G121" i="15"/>
  <c r="H121" i="15"/>
  <c r="I121" i="15"/>
  <c r="J121" i="15"/>
  <c r="F112" i="15"/>
  <c r="G112" i="15"/>
  <c r="H112" i="15"/>
  <c r="I112" i="15"/>
  <c r="J112" i="15"/>
  <c r="E112" i="15"/>
  <c r="E81" i="15"/>
  <c r="F81" i="15"/>
  <c r="G81" i="15"/>
  <c r="H81" i="15"/>
  <c r="I81" i="15"/>
  <c r="J81" i="15"/>
  <c r="E69" i="15"/>
  <c r="F69" i="15"/>
  <c r="G69" i="15"/>
  <c r="H69" i="15"/>
  <c r="I69" i="15"/>
  <c r="J69" i="15"/>
  <c r="E70" i="15"/>
  <c r="F70" i="15"/>
  <c r="G70" i="15"/>
  <c r="H70" i="15"/>
  <c r="I70" i="15"/>
  <c r="J70" i="15"/>
  <c r="E71" i="15"/>
  <c r="F71" i="15"/>
  <c r="G71" i="15"/>
  <c r="H71" i="15"/>
  <c r="I71" i="15"/>
  <c r="J71" i="15"/>
  <c r="E72" i="15"/>
  <c r="F72" i="15"/>
  <c r="G72" i="15"/>
  <c r="H72" i="15"/>
  <c r="I72" i="15"/>
  <c r="J72" i="15"/>
  <c r="E73" i="15"/>
  <c r="F73" i="15"/>
  <c r="G73" i="15"/>
  <c r="H73" i="15"/>
  <c r="I73" i="15"/>
  <c r="J73" i="15"/>
  <c r="E74" i="15"/>
  <c r="F74" i="15"/>
  <c r="G74" i="15"/>
  <c r="H74" i="15"/>
  <c r="I74" i="15"/>
  <c r="J74" i="15"/>
  <c r="E75" i="15"/>
  <c r="F75" i="15"/>
  <c r="G75" i="15"/>
  <c r="H75" i="15"/>
  <c r="I75" i="15"/>
  <c r="J75" i="15"/>
  <c r="E76" i="15"/>
  <c r="F76" i="15"/>
  <c r="G76" i="15"/>
  <c r="H76" i="15"/>
  <c r="I76" i="15"/>
  <c r="J76" i="15"/>
  <c r="E77" i="15"/>
  <c r="F77" i="15"/>
  <c r="G77" i="15"/>
  <c r="H77" i="15"/>
  <c r="I77" i="15"/>
  <c r="J77" i="15"/>
  <c r="E78" i="15"/>
  <c r="F78" i="15"/>
  <c r="G78" i="15"/>
  <c r="H78" i="15"/>
  <c r="I78" i="15"/>
  <c r="J78" i="15"/>
  <c r="E79" i="15"/>
  <c r="F79" i="15"/>
  <c r="G79" i="15"/>
  <c r="H79" i="15"/>
  <c r="I79" i="15"/>
  <c r="J79" i="15"/>
  <c r="E80" i="15"/>
  <c r="F80" i="15"/>
  <c r="G80" i="15"/>
  <c r="H80" i="15"/>
  <c r="I80" i="15"/>
  <c r="J80" i="15"/>
  <c r="E55" i="15"/>
  <c r="F55" i="15"/>
  <c r="G55" i="15"/>
  <c r="H55" i="15"/>
  <c r="I55" i="15"/>
  <c r="J55" i="15"/>
  <c r="E56" i="15"/>
  <c r="F56" i="15"/>
  <c r="G56" i="15"/>
  <c r="H56" i="15"/>
  <c r="I56" i="15"/>
  <c r="J56" i="15"/>
  <c r="E47" i="15"/>
  <c r="F47" i="15"/>
  <c r="G47" i="15"/>
  <c r="H47" i="15"/>
  <c r="I47" i="15"/>
  <c r="J47" i="15"/>
  <c r="AA12" i="14"/>
  <c r="AC12" i="14" l="1"/>
  <c r="E96" i="15"/>
  <c r="F96" i="15"/>
  <c r="G96" i="15"/>
  <c r="H96" i="15"/>
  <c r="I96" i="15"/>
  <c r="J96" i="15"/>
  <c r="E97" i="15"/>
  <c r="F97" i="15"/>
  <c r="G97" i="15"/>
  <c r="H97" i="15"/>
  <c r="I97" i="15"/>
  <c r="J97" i="15"/>
  <c r="E99" i="15"/>
  <c r="F99" i="15"/>
  <c r="G99" i="15"/>
  <c r="H99" i="15"/>
  <c r="I99" i="15"/>
  <c r="J99" i="15"/>
  <c r="E100" i="15"/>
  <c r="F100" i="15"/>
  <c r="G100" i="15"/>
  <c r="H100" i="15"/>
  <c r="I100" i="15"/>
  <c r="J100" i="15"/>
  <c r="E101" i="15"/>
  <c r="G101" i="15"/>
  <c r="H101" i="15"/>
  <c r="I101" i="15"/>
  <c r="J101" i="15"/>
  <c r="E102" i="15"/>
  <c r="F102" i="15"/>
  <c r="G102" i="15"/>
  <c r="H102" i="15"/>
  <c r="I102" i="15"/>
  <c r="J102" i="15"/>
  <c r="E103" i="15"/>
  <c r="F103" i="15"/>
  <c r="G103" i="15"/>
  <c r="H103" i="15"/>
  <c r="I103" i="15"/>
  <c r="J103" i="15"/>
  <c r="E104" i="15"/>
  <c r="F104" i="15"/>
  <c r="G104" i="15"/>
  <c r="H104" i="15"/>
  <c r="I104" i="15"/>
  <c r="J104" i="15"/>
  <c r="E105" i="15"/>
  <c r="F105" i="15"/>
  <c r="G105" i="15"/>
  <c r="H105" i="15"/>
  <c r="I105" i="15"/>
  <c r="J105" i="15"/>
  <c r="E106" i="15"/>
  <c r="F106" i="15"/>
  <c r="G106" i="15"/>
  <c r="H106" i="15"/>
  <c r="I106" i="15"/>
  <c r="J106" i="15"/>
  <c r="E107" i="15"/>
  <c r="F107" i="15"/>
  <c r="G107" i="15"/>
  <c r="H107" i="15"/>
  <c r="I107" i="15"/>
  <c r="J107" i="15"/>
  <c r="E108" i="15"/>
  <c r="F108" i="15"/>
  <c r="G108" i="15"/>
  <c r="H108" i="15"/>
  <c r="I108" i="15"/>
  <c r="J108" i="15"/>
  <c r="E109" i="15"/>
  <c r="F109" i="15"/>
  <c r="G109" i="15"/>
  <c r="H109" i="15"/>
  <c r="I109" i="15"/>
  <c r="J109" i="15"/>
  <c r="E110" i="15"/>
  <c r="F110" i="15"/>
  <c r="G110" i="15"/>
  <c r="H110" i="15"/>
  <c r="I110" i="15"/>
  <c r="J110" i="15"/>
  <c r="E111" i="15"/>
  <c r="F111" i="15"/>
  <c r="G111" i="15"/>
  <c r="H111" i="15"/>
  <c r="I111" i="15"/>
  <c r="J111" i="15"/>
  <c r="F95" i="15"/>
  <c r="G95" i="15"/>
  <c r="H95" i="15"/>
  <c r="I95" i="15"/>
  <c r="J95" i="15"/>
  <c r="E95" i="15"/>
  <c r="E86" i="15"/>
  <c r="F86" i="15"/>
  <c r="G86" i="15"/>
  <c r="H86" i="15"/>
  <c r="I86" i="15"/>
  <c r="J86" i="15"/>
  <c r="E87" i="15"/>
  <c r="F87" i="15"/>
  <c r="G87" i="15"/>
  <c r="H87" i="15"/>
  <c r="I87" i="15"/>
  <c r="J87" i="15"/>
  <c r="E88" i="15"/>
  <c r="F88" i="15"/>
  <c r="G88" i="15"/>
  <c r="H88" i="15"/>
  <c r="I88" i="15"/>
  <c r="J88" i="15"/>
  <c r="E89" i="15"/>
  <c r="F89" i="15"/>
  <c r="G89" i="15"/>
  <c r="H89" i="15"/>
  <c r="I89" i="15"/>
  <c r="J89" i="15"/>
  <c r="E90" i="15"/>
  <c r="F90" i="15"/>
  <c r="G90" i="15"/>
  <c r="H90" i="15"/>
  <c r="I90" i="15"/>
  <c r="J90" i="15"/>
  <c r="E91" i="15"/>
  <c r="F91" i="15"/>
  <c r="G91" i="15"/>
  <c r="H91" i="15"/>
  <c r="I91" i="15"/>
  <c r="J91" i="15"/>
  <c r="E92" i="15"/>
  <c r="F92" i="15"/>
  <c r="G92" i="15"/>
  <c r="H92" i="15"/>
  <c r="I92" i="15"/>
  <c r="J92" i="15"/>
  <c r="E94" i="15"/>
  <c r="F94" i="15"/>
  <c r="G94" i="15"/>
  <c r="I94" i="15"/>
  <c r="J94" i="15"/>
  <c r="F82" i="15"/>
  <c r="G82" i="15"/>
  <c r="H82" i="15"/>
  <c r="I82" i="15"/>
  <c r="J82" i="15"/>
  <c r="E82" i="15"/>
  <c r="E68" i="15"/>
  <c r="F68" i="15"/>
  <c r="G68" i="15"/>
  <c r="H68" i="15"/>
  <c r="I68" i="15"/>
  <c r="J68" i="15"/>
  <c r="E49" i="15"/>
  <c r="F49" i="15"/>
  <c r="G49" i="15"/>
  <c r="H49" i="15"/>
  <c r="I49" i="15"/>
  <c r="J49" i="15"/>
  <c r="E50" i="15"/>
  <c r="F50" i="15"/>
  <c r="G50" i="15"/>
  <c r="H50" i="15"/>
  <c r="I50" i="15"/>
  <c r="J50" i="15"/>
  <c r="E51" i="15"/>
  <c r="F51" i="15"/>
  <c r="G51" i="15"/>
  <c r="H51" i="15"/>
  <c r="I51" i="15"/>
  <c r="J51" i="15"/>
  <c r="E52" i="15"/>
  <c r="F52" i="15"/>
  <c r="G52" i="15"/>
  <c r="H52" i="15"/>
  <c r="I52" i="15"/>
  <c r="J52" i="15"/>
  <c r="E53" i="15"/>
  <c r="F53" i="15"/>
  <c r="G53" i="15"/>
  <c r="H53" i="15"/>
  <c r="I53" i="15"/>
  <c r="J53" i="15"/>
  <c r="E54" i="15"/>
  <c r="F54" i="15"/>
  <c r="G54" i="15"/>
  <c r="H54" i="15"/>
  <c r="I54" i="15"/>
  <c r="J54" i="15"/>
  <c r="E57" i="15"/>
  <c r="F57" i="15"/>
  <c r="G57" i="15"/>
  <c r="H57" i="15"/>
  <c r="I57" i="15"/>
  <c r="J57" i="15"/>
  <c r="E58" i="15"/>
  <c r="F58" i="15"/>
  <c r="G58" i="15"/>
  <c r="H58" i="15"/>
  <c r="I58" i="15"/>
  <c r="J58" i="15"/>
  <c r="E59" i="15"/>
  <c r="F59" i="15"/>
  <c r="G59" i="15"/>
  <c r="H59" i="15"/>
  <c r="I59" i="15"/>
  <c r="J59" i="15"/>
  <c r="E60" i="15"/>
  <c r="G60" i="15"/>
  <c r="H60" i="15"/>
  <c r="I60" i="15"/>
  <c r="J60" i="15"/>
  <c r="E61" i="15"/>
  <c r="F61" i="15"/>
  <c r="G61" i="15"/>
  <c r="H61" i="15"/>
  <c r="I61" i="15"/>
  <c r="J61" i="15"/>
  <c r="E62" i="15"/>
  <c r="F62" i="15"/>
  <c r="G62" i="15"/>
  <c r="H62" i="15"/>
  <c r="I62" i="15"/>
  <c r="J62" i="15"/>
  <c r="E63" i="15"/>
  <c r="F63" i="15"/>
  <c r="G63" i="15"/>
  <c r="H63" i="15"/>
  <c r="I63" i="15"/>
  <c r="J63" i="15"/>
  <c r="E64" i="15"/>
  <c r="F64" i="15"/>
  <c r="G64" i="15"/>
  <c r="H64" i="15"/>
  <c r="I64" i="15"/>
  <c r="J64" i="15"/>
  <c r="E65" i="15"/>
  <c r="F65" i="15"/>
  <c r="G65" i="15"/>
  <c r="H65" i="15"/>
  <c r="I65" i="15"/>
  <c r="J65" i="15"/>
  <c r="E66" i="15"/>
  <c r="F66" i="15"/>
  <c r="G66" i="15"/>
  <c r="H66" i="15"/>
  <c r="I66" i="15"/>
  <c r="J66" i="15"/>
  <c r="E67" i="15"/>
  <c r="F67" i="15"/>
  <c r="G67" i="15"/>
  <c r="H67" i="15"/>
  <c r="I67" i="15"/>
  <c r="J67" i="15"/>
  <c r="F48" i="15"/>
  <c r="G48" i="15"/>
  <c r="H48" i="15"/>
  <c r="I48" i="15"/>
  <c r="J48" i="15"/>
  <c r="E48" i="15"/>
  <c r="E46" i="15"/>
  <c r="F46" i="15"/>
  <c r="G46" i="15"/>
  <c r="H46" i="15"/>
  <c r="I46" i="15"/>
  <c r="J46" i="15"/>
  <c r="E45" i="15"/>
  <c r="F45" i="15"/>
  <c r="G45" i="15"/>
  <c r="H45" i="15"/>
  <c r="I45" i="15"/>
  <c r="J45" i="15"/>
  <c r="AA11" i="14"/>
  <c r="AA10" i="14"/>
  <c r="AA9" i="14"/>
  <c r="AA8" i="14"/>
  <c r="AA7" i="14"/>
  <c r="AA6" i="14"/>
  <c r="AA5" i="14"/>
  <c r="F5" i="15" l="1"/>
  <c r="D5" i="15"/>
  <c r="H7" i="14"/>
  <c r="F10" i="14"/>
  <c r="F9" i="14"/>
  <c r="F11" i="14"/>
  <c r="H8" i="14"/>
  <c r="H9" i="14"/>
  <c r="F7" i="14"/>
  <c r="D19" i="14"/>
  <c r="AB10" i="14"/>
  <c r="AC10" i="14" s="1"/>
  <c r="D29" i="14"/>
  <c r="AB6" i="14" s="1"/>
  <c r="AC6" i="14" s="1"/>
  <c r="D39" i="14"/>
  <c r="AB7" i="14" s="1"/>
  <c r="AC7" i="14" s="1"/>
  <c r="AB9" i="14"/>
  <c r="AC9" i="14" s="1"/>
  <c r="D49" i="14"/>
  <c r="AB8" i="14" s="1"/>
  <c r="AC8" i="14" s="1"/>
  <c r="AB11" i="14"/>
  <c r="AC11" i="14" s="1"/>
  <c r="AB5" i="14" l="1"/>
  <c r="AC5" i="14" s="1"/>
  <c r="D9" i="14"/>
</calcChain>
</file>

<file path=xl/sharedStrings.xml><?xml version="1.0" encoding="utf-8"?>
<sst xmlns="http://schemas.openxmlformats.org/spreadsheetml/2006/main" count="536" uniqueCount="330">
  <si>
    <t>Auto-diagnotic</t>
  </si>
  <si>
    <t>Outils éventuels</t>
  </si>
  <si>
    <t xml:space="preserve">Stratégie </t>
  </si>
  <si>
    <t>1.1</t>
  </si>
  <si>
    <t>Est-ce que mon association a défini une politique RH (Ressources Humaines) ?</t>
  </si>
  <si>
    <t>C</t>
  </si>
  <si>
    <t>Oui</t>
  </si>
  <si>
    <t>1.2</t>
  </si>
  <si>
    <t>Est-ce que mon association a défini une stratégie de recrutement ? </t>
  </si>
  <si>
    <t>B</t>
  </si>
  <si>
    <t>1.3</t>
  </si>
  <si>
    <t>Existe-t-il un process de recrutement avec des outils et méthodes ?</t>
  </si>
  <si>
    <t>A</t>
  </si>
  <si>
    <t>Définition du besoin et du profil</t>
  </si>
  <si>
    <t>1.4</t>
  </si>
  <si>
    <t>Est-ce qu'à chaque remplacement d'un salarié le besoin en compétences et le profil recherché sont redéfinis?</t>
  </si>
  <si>
    <t>1.5</t>
  </si>
  <si>
    <t>Est-ce que le départ d’un salarié est l'occasion, pour mon association, de réinterroger l’organisation du service aux bénéficiaires ? Le besoin peut-il être pourvu en interne ? en mutualisant avec d'autres structures ? En externe ?</t>
  </si>
  <si>
    <t>1.6</t>
  </si>
  <si>
    <t>Quand un poste est vacant, est-il proposé aux collaborateurs qui souhaitent évoluer professionnellement ?    </t>
  </si>
  <si>
    <t>1.7</t>
  </si>
  <si>
    <t>Lors d'un recrutement, y a-t-il une réflexion sur la compatibilité du poste proposé avec les modes de vie auxquels aspirent les salariés et avec les évolutions du marché de l'emploi?</t>
  </si>
  <si>
    <t>1.8</t>
  </si>
  <si>
    <t>Lors des recrutements, est-ce que mon association ouvre le profil des postes à des personnes issues d'autres métiers ou d’autres secteurs ?</t>
  </si>
  <si>
    <t>1.9</t>
  </si>
  <si>
    <t>Lors d'un recrutement, le profil du candidat, est-il défini par le responsable ou de façon collégiale, avec les administrateurs.trices et avec les salarié.e.s de l'association?</t>
  </si>
  <si>
    <t>Communication de l’offre</t>
  </si>
  <si>
    <t>1.10</t>
  </si>
  <si>
    <t>Est-ce que les offres d'emploi de mon association valorisent les facteurs d'attractivité du poste (points forts du secteur et de ma structure, avantages pour les salariés) ?</t>
  </si>
  <si>
    <t>1.11</t>
  </si>
  <si>
    <t>Dans le process de recrutement, est-il envisagé, en amont, un parcours d'évolution possible pour le futur salarié ?</t>
  </si>
  <si>
    <t>1.12</t>
  </si>
  <si>
    <t>Pour diffuser ses offres d'emploi, est-ce que mon association utilise différents canaux de diffusion selon les profils visés :
- pôle  emploi, apec, uriopss, presse régionale, presse spécialisée,
- EPCI, Mozaïc RH, Agences intérim sectorielles, MEDICOP, ETIC
- leboncoin, joboard (indeed), 
- réseaux sociaux : LinkedIn, Twitter, Instagram, Facebook,
- réseaux personnels des salariés
- écoles, organismes et centres de formations,... ?</t>
  </si>
  <si>
    <t>1.13</t>
  </si>
  <si>
    <t>Est-ce que les personnes en charge du recrutement entretiennent  des contacts réguliers avec les anciens stagiaires, alternants, volontaires en service civique et autres professionnels, pour constituer un vivier de candidatures ?</t>
  </si>
  <si>
    <t>Sélection et évaluation des candidats</t>
  </si>
  <si>
    <t>1.14</t>
  </si>
  <si>
    <t>1.15</t>
  </si>
  <si>
    <t>1.16</t>
  </si>
  <si>
    <t>Dans l'association, est-ce que les professionnels en charge du recrutement sont formés ?</t>
  </si>
  <si>
    <t>1.17</t>
  </si>
  <si>
    <t>Décision</t>
  </si>
  <si>
    <t>Est-ce que le choix final du candidat ou de la candidate est fait de façon collégiale ?</t>
  </si>
  <si>
    <t>A l'issue du recrutement, est-ce qu'une réponse négative est donnée à tous les candidats non retenus ?</t>
  </si>
  <si>
    <t>Auto-évaluation</t>
  </si>
  <si>
    <t>2.1</t>
  </si>
  <si>
    <t>Est-ce que l'arrivée d'un nouveau salarié, alternant ou stagiaire est systématiquement préparée en amont au niveau logistique et administratif (dossier, bureau, ordinateur, clés, téléphone, mots de passe...) et annoncée à l'ensemble des salariés ?</t>
  </si>
  <si>
    <t>2.2</t>
  </si>
  <si>
    <t>Est-ce que mon association a formalisé un parcours d'intégration individuel et/ou collectif pour les nouveaux arrivants (nouveau salarié, alternant, stagiaire, service civique…) ?</t>
  </si>
  <si>
    <t>2.3</t>
  </si>
  <si>
    <t>Le premier jour de travail, est-ce qu'un temps spécifique d'accueil et de présentation est prévu avec visite des locaux, immersion dans différents services... ?</t>
  </si>
  <si>
    <t>2.4</t>
  </si>
  <si>
    <t>Un temps de rencontre avec les administrateurs est-il
prévu ?</t>
  </si>
  <si>
    <t>2.5</t>
  </si>
  <si>
    <t>Est-ce que les nouveaux arrivants reçoivent des documents relatifs à l'association et à son fonctionnement (livret d'accueil, projet associatif, charte des valeurs,…) ?</t>
  </si>
  <si>
    <t>2.6</t>
  </si>
  <si>
    <t>Est-ce qu'il existe un système de tutorat pour accompagner l'intégration des nouveaux arrivants ?</t>
  </si>
  <si>
    <t>2.7</t>
  </si>
  <si>
    <t>Est-ce qu'un entretien "point étape" ou rapport d'étonnement est prévu dans les premières semaines suivant le recrutement ?</t>
  </si>
  <si>
    <t>2.8</t>
  </si>
  <si>
    <t>Est-ce que la montée en compétences du nouvel arrivant est organisée et suivie pendant les premiers mois?</t>
  </si>
  <si>
    <t>3.1</t>
  </si>
  <si>
    <t>Est-ce que mon association a défini une politique de rémunération spécifique?</t>
  </si>
  <si>
    <t>3.2</t>
  </si>
  <si>
    <t>Est-ce que mon association propose des avantages à ses salariés ? (véhicules de service, téléphone portable, chèques déjeuners ...)</t>
  </si>
  <si>
    <t>3.3</t>
  </si>
  <si>
    <t>Est-ce que mon association a une politique spécifique en matière de reprise de l'ancienneté, de primes ?</t>
  </si>
  <si>
    <t>3.4</t>
  </si>
  <si>
    <t>Est-ce que mon association s'autorise à sortir ou adapter la grille conventionnelle ?</t>
  </si>
  <si>
    <t>3.5</t>
  </si>
  <si>
    <t>Concernant la restauration, mon association dispose-t-elle d'un restaurant d’entreprise, un accès à un restaurant inter-entreprise, des tickets restaurants, une salle de restauration mise à disposition....?</t>
  </si>
  <si>
    <t>3.6</t>
  </si>
  <si>
    <t>Est-ce que les salariés ont la possibilité de faire du télétravail? </t>
  </si>
  <si>
    <t>3.7</t>
  </si>
  <si>
    <t>3.8</t>
  </si>
  <si>
    <t>Concernant la mutuelle et la prévoyance, est-ce que mon association applique le minimum légal ou va au-delà?</t>
  </si>
  <si>
    <t>3.9</t>
  </si>
  <si>
    <t>Est-ce que mon association a mis en place de l'épargne salariale : ex. intéressement, compte épargne temps (CET), plan d'épargne retraite (PER), plan d'épargne entreprise (PEE)…. ?</t>
  </si>
  <si>
    <t>3.10</t>
  </si>
  <si>
    <t>Mon association propose-t-elle des congés enfants malades?</t>
  </si>
  <si>
    <t>3.11</t>
  </si>
  <si>
    <t>Est-ce que mon association a une action spécifique concernant la rémunération et le temps de travail (temps partiel choisi, horaire modulable, prise de congés, coupe en journée ...) pour répondre aux nécessités de service et aux besoins des salariés ?</t>
  </si>
  <si>
    <t>3.12</t>
  </si>
  <si>
    <t>Est-ce que les chefs de service/managers sont formés sur les questions de la rémunération?</t>
  </si>
  <si>
    <t>3.13</t>
  </si>
  <si>
    <t>Est-ce que mon association propose des éléments différenciants pouvant être perçus comme des avantages (ex : souplesse des horaires de travail, autonomie dans l'activité, ambiance…)?</t>
  </si>
  <si>
    <t>3.14</t>
  </si>
  <si>
    <t>Est-ce que les rémunérations sont en cohérence avec le marché de l'emploi ?</t>
  </si>
  <si>
    <t>Politique de formation</t>
  </si>
  <si>
    <t>4.1</t>
  </si>
  <si>
    <t>Est-ce que mon association a défini une politique de développement des compétences des salariés ?</t>
  </si>
  <si>
    <t>4.2</t>
  </si>
  <si>
    <t>4.3</t>
  </si>
  <si>
    <t>Est-ce que le plan de développement des compétences est réalisé et suivi chaque année ?</t>
  </si>
  <si>
    <t>Evaluation des compétences</t>
  </si>
  <si>
    <t>4.4</t>
  </si>
  <si>
    <t>Est-ce que mon association a mis en place les entretiens professionnels ?</t>
  </si>
  <si>
    <t>4.5</t>
  </si>
  <si>
    <t>Est-ce que les cadres chargés de mener les entretiens professionnels sont formés et outillés ?</t>
  </si>
  <si>
    <t>GPEC</t>
  </si>
  <si>
    <t>4.6</t>
  </si>
  <si>
    <t>Est-ce que mon association est engagée dans une démarche GPEC (Gestion prévisionnelle des emplois et des compétences) ou GEPP (Gestion des Emplois et des Parcours Professionnels pour les organisations de 300 salariés et +)?</t>
  </si>
  <si>
    <t>4.7</t>
  </si>
  <si>
    <t>Est-ce que mon association a identifié les salariés qui souhaitent évoluer professionnellement ?</t>
  </si>
  <si>
    <t>4.8</t>
  </si>
  <si>
    <t>Est-ce que mon association accompagne l'évolution professionnelle des salariés (mobilité interne ou externe, bilan de compétences, VAE, formation...) ?</t>
  </si>
  <si>
    <t>4.9</t>
  </si>
  <si>
    <t>Est-ce que mon association accompagne les départs volontaires des professionnel.le.s (fin de CDD, rupture conventionnelle, démission, retraite …) et réalise des entretiens de départs?</t>
  </si>
  <si>
    <t>4.10</t>
  </si>
  <si>
    <t>4.11</t>
  </si>
  <si>
    <t>4.12</t>
  </si>
  <si>
    <t>Est-ce mon association utilise des indicateurs RH (pertinence, bilan social, ancienneté, ...) ?</t>
  </si>
  <si>
    <t>4.13</t>
  </si>
  <si>
    <t>Est-ce que les différents dispositifs en lien avec la formation (financement, écoles...) sont connus des responsables/managers ?</t>
  </si>
  <si>
    <t>4.14</t>
  </si>
  <si>
    <t>Est-ce que les professionnels ont la possibilité de faire un essai sur un autre poste, de faire une immersion dans un autre établissement de l'association ? </t>
  </si>
  <si>
    <t>4.15</t>
  </si>
  <si>
    <t>Est-ce que les salariés ont des informations sur leurs perspectives d'évolution au sein de mon association?</t>
  </si>
  <si>
    <t>4.16</t>
  </si>
  <si>
    <t>Est-ce que toutes les catégories de personnel ont accès aux dispositifs de formation continue ?</t>
  </si>
  <si>
    <t>4.17</t>
  </si>
  <si>
    <t>Est-ce que mon association valorise le compte personnel formation (CPF) des collaborateurs ? Propose-t-elle des dotations ou abondements des comptes ?</t>
  </si>
  <si>
    <t>4.18</t>
  </si>
  <si>
    <t>Est-ce que mon association mobilise le compte d'engagement citoyen pour ses salariés?</t>
  </si>
  <si>
    <t>Relation avec les écoles</t>
  </si>
  <si>
    <t>4.19</t>
  </si>
  <si>
    <t>Est-ce que mon association a tissé des liens avec les organismes de formation (petits-déjeuners employeurs, implication dans la gouvernance des organismes de formations, participation au jury...) ?</t>
  </si>
  <si>
    <t>4.20</t>
  </si>
  <si>
    <t>Est-ce que mon association participe à des forums métiers des organismes de formation ou des forums locaux ?  </t>
  </si>
  <si>
    <t>5.1</t>
  </si>
  <si>
    <t>5.2</t>
  </si>
  <si>
    <t>Existe-t-il des actions pour développer l'engagement des salarié.e.s?</t>
  </si>
  <si>
    <t>5.3</t>
  </si>
  <si>
    <t>5.4</t>
  </si>
  <si>
    <t>Est-ce que les salarié.e.s ont des espaces de discussions qui leur permettent de s'exprimer sur leurs conditions de travail, le contenu de leur travail et son exercice?</t>
  </si>
  <si>
    <t>5.5</t>
  </si>
  <si>
    <t>Est-ce que les salarié.e.s participent aux prises de certaines décisions dans mon association ?</t>
  </si>
  <si>
    <t>5.6</t>
  </si>
  <si>
    <t>Est-ce que l'organisation du temps de travail (nombre de coupes, souplesse, respect des amplitudes de travail, quotidiennes, hebdomadaires et mensuels...) et ses modalités (cycle, modulation, forfait jour, annualisation...) sont pensés pour favoriser la qualité de vie au travail des salarié.e.s ?</t>
  </si>
  <si>
    <t>5.7</t>
  </si>
  <si>
    <t>Une démarche QVT, une démarche d'amélioration des conditions d'exercice du travail et/ou un accord Qualité de Vie au Travail ont-ils été mis en place ?</t>
  </si>
  <si>
    <t>5.8</t>
  </si>
  <si>
    <t>Est-ce que le CSE est impliqué dans ces démarches  QVT ? </t>
  </si>
  <si>
    <t>5.9</t>
  </si>
  <si>
    <t>Existe-t-il des actions mises en oeuvre sur l'ergonomie des postes?</t>
  </si>
  <si>
    <t>5.10</t>
  </si>
  <si>
    <t>Une charte du droit à la déconnexion ou une charte de télétravail a-t-elle été formalisée ?</t>
  </si>
  <si>
    <t>5.11</t>
  </si>
  <si>
    <t>Existe-t-il un plan de déplacement dans mon association ? Comment pense-t-on les mobilités douces? </t>
  </si>
  <si>
    <t>5.12</t>
  </si>
  <si>
    <t>Est-ce que mon association a mis en place des actions de lutte contre les discriminations dans mon association?</t>
  </si>
  <si>
    <t>5.13</t>
  </si>
  <si>
    <t>Est-ce que mon association a mis en place des actions sur l'égalité de traitement  femmes-hommes dans l'association, sur l'égalité des chances ?</t>
  </si>
  <si>
    <t>5.14</t>
  </si>
  <si>
    <t>Est-ce que mon association a mis en place des actions sur la diversité ?</t>
  </si>
  <si>
    <t>6.1</t>
  </si>
  <si>
    <t>6.2</t>
  </si>
  <si>
    <t>Est-ce que mon  association est connue sur notre territoire ? </t>
  </si>
  <si>
    <t>6.3</t>
  </si>
  <si>
    <t>Est-ce que mon association a développé des partenariats avec les acteurs locaux ?</t>
  </si>
  <si>
    <t>6.4</t>
  </si>
  <si>
    <t>Est-ce que mon association a développé des partenariats avec les acteurs et institutions du secteur d'activité ?</t>
  </si>
  <si>
    <t>6.5</t>
  </si>
  <si>
    <t>6.6</t>
  </si>
  <si>
    <t>Est-ce que mon association mesure son image et celle du secteur d'activité auprès du grand public ?</t>
  </si>
  <si>
    <t>6.7</t>
  </si>
  <si>
    <t>Est-ce que mon association communique régulièrement sur ses activités (médias locaux, médias spécialisés, réseaux sociaux ....) ?</t>
  </si>
  <si>
    <t>6.8</t>
  </si>
  <si>
    <t>Est-ce que mon association a organisé une stratégie de représentation externe sous la forme d'un mandat (instances, partenaires…)  et son rendu compte ?</t>
  </si>
  <si>
    <t>6.9</t>
  </si>
  <si>
    <t>Est-ce qu'un travail a été organisé sur l'utilité sociétale de mon association et son impact social ?</t>
  </si>
  <si>
    <t>6.10</t>
  </si>
  <si>
    <t>Est-ce  que mon association a développé des "ambassadeurs de l'association"?</t>
  </si>
  <si>
    <t>6.11</t>
  </si>
  <si>
    <t>Est-ce que mon association a mis en place une démarche RSE ou RSO (Responsabilité Sociétale des Entreprises ou Organisations) ou une démarche qualité ?</t>
  </si>
  <si>
    <t>6.12</t>
  </si>
  <si>
    <t>Est-ce que mon association est labellisée?</t>
  </si>
  <si>
    <t>6.13</t>
  </si>
  <si>
    <t>Est-ce que mon association a développé du mécénat de compétences avec des entreprises? (C'est une forme de mécénat consistant pour une entreprise, à mettre à disposition d'une association, des salariés sur leur temps de travail au profit d'un projet d'intérêt général)</t>
  </si>
  <si>
    <t>7.1</t>
  </si>
  <si>
    <t>Est-ce que le climat social de mon association est plutôt bon?</t>
  </si>
  <si>
    <t>7.2</t>
  </si>
  <si>
    <t>Est-ce que mon association a identifié les freins et les leviers d'un bon climat social ?</t>
  </si>
  <si>
    <t>7.3</t>
  </si>
  <si>
    <t>Est-ce que mon association est dotée d'indicateurs pour évaluer le climat social ?</t>
  </si>
  <si>
    <t>7.4</t>
  </si>
  <si>
    <t>Est-ce que mon association suit l'évolution du taux d'absentéisme, du turn over…?</t>
  </si>
  <si>
    <t>7.5</t>
  </si>
  <si>
    <t>Est-ce que le dialogue social est un axe de réflexion de mon association ?</t>
  </si>
  <si>
    <t>7.6</t>
  </si>
  <si>
    <t>Est-ce que mon association a un CSE (Comité social économique)?</t>
  </si>
  <si>
    <t>7.7</t>
  </si>
  <si>
    <t xml:space="preserve">Est-ce que le CSE fait l'objet d'une stratégie ? </t>
  </si>
  <si>
    <t>7.8</t>
  </si>
  <si>
    <t>Est-ce que les membres du CSE ont été formés ?</t>
  </si>
  <si>
    <t>7.9</t>
  </si>
  <si>
    <t>Est-ce que les administrateurs sont outillés pour faire du CSE une instance de la vie associative ?</t>
  </si>
  <si>
    <t>7.10</t>
  </si>
  <si>
    <t>Est-ce que le CSE de mon association fonctionne bien?</t>
  </si>
  <si>
    <t>7.11</t>
  </si>
  <si>
    <t>Est-ce que le CSE est utilisé comme un levier d'amélioration de la qualité du dialogue social et des conditions de travail dans mon association?</t>
  </si>
  <si>
    <t>7.12</t>
  </si>
  <si>
    <t>Est-ce que les changements qui sont décidés dans mon association (évolutions de l'organisation, du management, des outils numériques, des pratiques…) font l'objet d'un accompagnement au changement?</t>
  </si>
  <si>
    <t>7.13</t>
  </si>
  <si>
    <t>Est-ce que les administrateurs connaissent les salariés de mon association ?</t>
  </si>
  <si>
    <t>7.14</t>
  </si>
  <si>
    <t>Est-ce que les salariés connaissent les administrateurs de mon association ?</t>
  </si>
  <si>
    <t>7.15</t>
  </si>
  <si>
    <t>Est-ce que les administrateurs de mon association sont formés à la fonction employeur, à la gouvernance associative et aux responsabilités des dirigeants ?</t>
  </si>
  <si>
    <t>7.16</t>
  </si>
  <si>
    <t>Est-ce que les relations entre gouvernance associative et équipe de salariés sont bonnes dans mon association ?</t>
  </si>
  <si>
    <t>7.17</t>
  </si>
  <si>
    <t>Existe-t-il des temps forts dans mon association pour favoriser les relations entre salariés et administrateurs?</t>
  </si>
  <si>
    <t>8.1</t>
  </si>
  <si>
    <t>Est-ce que la gestion administrative des RH a été adaptée au développement de l'association et du marché du travail (réorganisation du service administratif, création d'un service RH, formation des salariés en charge des RH,  mise en place d'outils numériques…)  ?</t>
  </si>
  <si>
    <t>8.2</t>
  </si>
  <si>
    <t>Est-ce que le traitement des contrats CDI est satisfaisant dans mon association ?</t>
  </si>
  <si>
    <t>8.3</t>
  </si>
  <si>
    <t>Est-ce que le traitement des CDD est satisfaisant dans mon association ?</t>
  </si>
  <si>
    <t>8.4</t>
  </si>
  <si>
    <t>Est-ce que le suivi des démarches administratives obligatoires de l'employeur (médecine du travail, réglementation…) et des mises à jours obligatoires (règlement intérieur, panneau d'affichage, registre…) est satisfaisant ?</t>
  </si>
  <si>
    <t>8.5</t>
  </si>
  <si>
    <t>Est-ce que la gestion du temps (absences, présences, heures supplémentaires…) est satisfaisante ?</t>
  </si>
  <si>
    <t>8.6</t>
  </si>
  <si>
    <t>Existe-t-il des outils GTA (Gestion des temps et des activités)  ?</t>
  </si>
  <si>
    <t>8.7</t>
  </si>
  <si>
    <t>Est-ce que la saisie des données variables de paie (heures sup., primes, entrées, sorties…) est satisfaisante?</t>
  </si>
  <si>
    <t>8.8</t>
  </si>
  <si>
    <t>Est-ce que le traitement de la paie est optimum ?</t>
  </si>
  <si>
    <t>8.9</t>
  </si>
  <si>
    <t>Existe-t-il des outils de suivi RH (ex. pour le recueil de besoins de formations, suivi des entretiens professionnels, suivi du plan de développement des compétences…)?</t>
  </si>
  <si>
    <t>8.10</t>
  </si>
  <si>
    <t>Est-ce que des indicateurs RH sont utilisés pour mesurer l'activité de mon association (ex. absentéisme, taux de turn over, pyramide des âges, nombre d'heures de formation par salariés, taux de satisfaction des formations…) ?</t>
  </si>
  <si>
    <t>Commentaires</t>
  </si>
  <si>
    <t>RECRUTEMENT</t>
  </si>
  <si>
    <t>INTEGRATION</t>
  </si>
  <si>
    <t>Est-ce que mon association a formalisé un parcours d'intégration individuel et/ou collectif pour les nouveaux arrivants (nouveau salarié, alternant, stagiaire, service civique…)?</t>
  </si>
  <si>
    <t>Un temps de rencontre avec les administrateurs est-il prévu ?</t>
  </si>
  <si>
    <t>REMUNERATION - AVANTAGES</t>
  </si>
  <si>
    <t>FORMATION - GPEC - EVOLUTION PROFESSIONNELLE</t>
  </si>
  <si>
    <t>QUALITE DE VIE AU TRAVAIL - 
CONDITIONS DE TRAVAIL</t>
  </si>
  <si>
    <t>MARQUE EMPLOYEUR ASSOCIATIF / RSO - DEMARCHE QUALITE</t>
  </si>
  <si>
    <t>CLIMAT SOCIAL-DIALOGUE SOCIAL</t>
  </si>
  <si>
    <t>GESTION ADMINISTRATIVE RH</t>
  </si>
  <si>
    <t>RECAPITULATIF</t>
  </si>
  <si>
    <t>SCORE</t>
  </si>
  <si>
    <t>TOTAL</t>
  </si>
  <si>
    <t>Nbr de questions</t>
  </si>
  <si>
    <t>Score total</t>
  </si>
  <si>
    <t>Score Total</t>
  </si>
  <si>
    <t>Non</t>
  </si>
  <si>
    <t>GESTION ADMINISTRTIVE RH</t>
  </si>
  <si>
    <t>Nbr de réponses = Non</t>
  </si>
  <si>
    <t>Nbr de réponses = En cours</t>
  </si>
  <si>
    <t>Nbr de réponses = A retravailler</t>
  </si>
  <si>
    <t>Nbr de réponses = Oui</t>
  </si>
  <si>
    <t>Nbr de réponses = Non En cours</t>
  </si>
  <si>
    <t>critères</t>
  </si>
  <si>
    <t>priorités</t>
  </si>
  <si>
    <t>outils</t>
  </si>
  <si>
    <t>A faire</t>
  </si>
  <si>
    <t>En cours</t>
  </si>
  <si>
    <t>Est-ce que le Comité Social et Economique (CSE) est impliqué dans les questions de rémunération (ex : oeuvres sociales) ?</t>
  </si>
  <si>
    <t>Est-ce que mon association a une politique d'accueil des stagiaires, des apprentis, des contrats de professionnalisation, des services civiques, des jeunes en contrat d'engagement jeune, des adultes en reconversion ou en insertion ?</t>
  </si>
  <si>
    <t xml:space="preserve">Mon association a-t-elle fait une cartographie des compétences présentes actuellement et des besoins en compétences (métiers, postes, compétences) sur l’année à venir et sur les 2-3 ans à venir ? </t>
  </si>
  <si>
    <t xml:space="preserve">Est-ce que mon association forme des apprentis et des alternants en contrat de qualification ? </t>
  </si>
  <si>
    <t>Est-ce qu'une stratégie de communication est définie en interne pour développer la qualité de l'information partagée au sein de l'association, et en externe pour valoriser la marque-employeur de l'association ?</t>
  </si>
  <si>
    <t>Est-ce que mon association mesure la satisfaction de nos parties prenantes (internes / externes) ?</t>
  </si>
  <si>
    <t>4. Compétences et parcours professionnel</t>
  </si>
  <si>
    <t>6. Identité Employeur associatif, RSO, Démarche qualité</t>
  </si>
  <si>
    <t>7. Relations de travail et climat social</t>
  </si>
  <si>
    <t xml:space="preserve">Score total </t>
  </si>
  <si>
    <t>Est-ce que les administrateurs sont impliqués dans les recrutements?</t>
  </si>
  <si>
    <t>Est-ce que des  salariés ou les bénéficiaires sont impliqués dans les recrutements? </t>
  </si>
  <si>
    <t>Est-ce que l'entretien de recrutement est préparé : recueil d'informations à partager avec les candidats (rémunération, perspectives d'évolution…), grille d'entretien,…?</t>
  </si>
  <si>
    <t>1.19</t>
  </si>
  <si>
    <t>1.18</t>
  </si>
  <si>
    <t>Nbr de réponses = prioritaire</t>
  </si>
  <si>
    <t>Nbr de réponses = important, non prioritaire</t>
  </si>
  <si>
    <t>Nbr de réponses = non prioritaire</t>
  </si>
  <si>
    <t>Nbr de réponses = Non Concerné</t>
  </si>
  <si>
    <t>(constats, enjeux, atouts, freins, leviers, opportunités, menaces…)</t>
  </si>
  <si>
    <t xml:space="preserve">Commentaires  
 </t>
  </si>
  <si>
    <t xml:space="preserve">Commentaires 
</t>
  </si>
  <si>
    <t xml:space="preserve">Commentaires     
</t>
  </si>
  <si>
    <t xml:space="preserve">Commentaires 
 </t>
  </si>
  <si>
    <t xml:space="preserve">Commentaires </t>
  </si>
  <si>
    <t>Nombre de questions</t>
  </si>
  <si>
    <t xml:space="preserve">Nombre de questions </t>
  </si>
  <si>
    <t>Est-ce que l'association a des indicateurs pour mesurer l'engagement des salarié.e.s ?</t>
  </si>
  <si>
    <t>3. Rémunération - Avantages</t>
  </si>
  <si>
    <t>2. Intégration</t>
  </si>
  <si>
    <t>1. Recrutement</t>
  </si>
  <si>
    <t>Existe-t-il un document qui formalise ce sujet ?</t>
  </si>
  <si>
    <t>Est-ce que le style de management exercé dans mon association concourt à la Qualité de Vie au Travail (QVT) des professionnel.le.s ?</t>
  </si>
  <si>
    <r>
      <rPr>
        <b/>
        <sz val="10"/>
        <color rgb="FF126FB9"/>
        <rFont val="Arial"/>
        <family val="2"/>
      </rPr>
      <t xml:space="preserve">Liste déroulante </t>
    </r>
    <r>
      <rPr>
        <sz val="10"/>
        <color rgb="FF126FB9"/>
        <rFont val="Arial"/>
        <family val="2"/>
      </rPr>
      <t xml:space="preserve">: </t>
    </r>
    <r>
      <rPr>
        <sz val="8"/>
        <color rgb="FF126FB9"/>
        <rFont val="Arial"/>
        <family val="2"/>
      </rPr>
      <t xml:space="preserve">
0=non concerné ; 1=non ; 
2=non, en cours ; 
3=oui, à retravailler ; 4=oui</t>
    </r>
  </si>
  <si>
    <r>
      <t xml:space="preserve">Liste déroulante : </t>
    </r>
    <r>
      <rPr>
        <sz val="8"/>
        <color rgb="FF126FB9"/>
        <rFont val="Arial"/>
        <family val="2"/>
      </rPr>
      <t>A=prioritaire
B=important mais non prioritaire
C=non prioritaire</t>
    </r>
  </si>
  <si>
    <r>
      <rPr>
        <b/>
        <sz val="10"/>
        <color rgb="FF126FB9"/>
        <rFont val="Arial"/>
        <family val="2"/>
      </rPr>
      <t xml:space="preserve">Liste déroulante </t>
    </r>
    <r>
      <rPr>
        <sz val="8"/>
        <color rgb="FF126FB9"/>
        <rFont val="Arial"/>
        <family val="2"/>
      </rPr>
      <t>: 
0=non concerné ; 1=non ; 
2=non, en cours ; 
3=oui, à retravailler ; 4=oui</t>
    </r>
  </si>
  <si>
    <t>(constats, enjeux, atouts, freins, leviers, 
opportunités, menaces…)</t>
  </si>
  <si>
    <r>
      <rPr>
        <b/>
        <sz val="10"/>
        <color rgb="FF126FB9"/>
        <rFont val="Arial"/>
        <family val="2"/>
      </rPr>
      <t>Liste déroulante :</t>
    </r>
    <r>
      <rPr>
        <b/>
        <sz val="8"/>
        <color rgb="FF126FB9"/>
        <rFont val="Arial"/>
        <family val="2"/>
      </rPr>
      <t xml:space="preserve"> 
</t>
    </r>
    <r>
      <rPr>
        <sz val="8"/>
        <color rgb="FF126FB9"/>
        <rFont val="Arial"/>
        <family val="2"/>
      </rPr>
      <t>A=prioritaire
B=important mais non prioritaire
C=non prioritaire</t>
    </r>
  </si>
  <si>
    <t>Outils</t>
  </si>
  <si>
    <t>Existe-t-il un document 
qui formalise ce sujet ?</t>
  </si>
  <si>
    <t>COMPETENCES ET PARCOURS PROFESSIONNEL</t>
  </si>
  <si>
    <t>SANTE, QUALITE DE VIE ET DES CONDITIONS DE TRAVAIL</t>
  </si>
  <si>
    <t>IDENTITE EMPLOYEUR ASSOCIATIF, RSO, DEMARCHE QUALITE</t>
  </si>
  <si>
    <t>RELATIONS DE TRAVAIL ET CLIMAT SOCIAL</t>
  </si>
  <si>
    <t>5. Santé, Qualité de vie et des conditions de travail</t>
  </si>
  <si>
    <t>8. Gestion administrative des Ressources Humaines</t>
  </si>
  <si>
    <t>Nbr de réponses = Non, en cours</t>
  </si>
  <si>
    <t>Nbr de réponses = Oui, à retravailler</t>
  </si>
  <si>
    <r>
      <t>Liste déroulante :</t>
    </r>
    <r>
      <rPr>
        <b/>
        <sz val="8"/>
        <color rgb="FF126FB9"/>
        <rFont val="Arial"/>
        <family val="2"/>
      </rPr>
      <t xml:space="preserve"> 
</t>
    </r>
    <r>
      <rPr>
        <sz val="8"/>
        <color rgb="FF126FB9"/>
        <rFont val="Arial"/>
        <family val="2"/>
      </rPr>
      <t>A=prioritaire ; 
B=important mais non prioritaire ; 
C=non prioritaire</t>
    </r>
  </si>
  <si>
    <t xml:space="preserve">  1. RECRUTEMENT</t>
  </si>
  <si>
    <t xml:space="preserve">  2. INTEGRATION</t>
  </si>
  <si>
    <t>Priorités d'action</t>
  </si>
  <si>
    <t xml:space="preserve">Commentaires   </t>
  </si>
  <si>
    <r>
      <t>Baromètre Uniopss-Uriopss de l'attractivité des métiers
Synthèse des réponses</t>
    </r>
    <r>
      <rPr>
        <sz val="18"/>
        <color rgb="FF126FB9"/>
        <rFont val="Arial"/>
        <family val="2"/>
      </rPr>
      <t xml:space="preserve">
</t>
    </r>
    <r>
      <rPr>
        <sz val="11"/>
        <color rgb="FF126FB9"/>
        <rFont val="Arial"/>
        <family val="2"/>
      </rPr>
      <t>© Copyright - tous droits réservés</t>
    </r>
  </si>
  <si>
    <r>
      <t xml:space="preserve">Baromètre Uniopss-Uriopss de l'Attractivité des métiers
</t>
    </r>
    <r>
      <rPr>
        <sz val="11"/>
        <color rgb="FF126FB9"/>
        <rFont val="Arial"/>
        <family val="2"/>
      </rPr>
      <t>© Copyright - tous droits réservés -</t>
    </r>
    <r>
      <rPr>
        <i/>
        <sz val="11"/>
        <color theme="0" tint="-0.499984740745262"/>
        <rFont val="Arial"/>
        <family val="2"/>
      </rPr>
      <t xml:space="preserve"> </t>
    </r>
    <r>
      <rPr>
        <i/>
        <sz val="11"/>
        <color theme="0" tint="-0.249977111117893"/>
        <rFont val="Arial"/>
        <family val="2"/>
      </rPr>
      <t>Un guide d'auto-diagnostic coconstruit par les adhérents de l'Uriopss Pays de la Loire</t>
    </r>
  </si>
  <si>
    <r>
      <t xml:space="preserve">Baromètre Uniopss-Uriopss de l'Attractivité des métiers
</t>
    </r>
    <r>
      <rPr>
        <sz val="11"/>
        <color rgb="FF126FB9"/>
        <rFont val="Arial"/>
        <family val="2"/>
      </rPr>
      <t xml:space="preserve">© Copyright - tous droits réservés - </t>
    </r>
    <r>
      <rPr>
        <i/>
        <sz val="11"/>
        <color theme="0" tint="-0.249977111117893"/>
        <rFont val="Arial"/>
        <family val="2"/>
      </rPr>
      <t>Un guide d'auto-diagnostic coconstruit par les adhérents de l'URIOPSS Pays de la Loire</t>
    </r>
  </si>
  <si>
    <r>
      <t xml:space="preserve">Baromètre Uniopss-Uriopss de l'Attractivité des métiers
</t>
    </r>
    <r>
      <rPr>
        <sz val="11"/>
        <color rgb="FF126FB9"/>
        <rFont val="Arial"/>
        <family val="2"/>
      </rPr>
      <t xml:space="preserve">© Copyright - tous droits réservés - </t>
    </r>
    <r>
      <rPr>
        <i/>
        <sz val="11"/>
        <color theme="0" tint="-0.249977111117893"/>
        <rFont val="Arial"/>
        <family val="2"/>
      </rPr>
      <t xml:space="preserve">Un guide d'auto-diagnostic coconstruit par les adhérents de l'Uriopss Pays de la Loire </t>
    </r>
  </si>
  <si>
    <r>
      <t xml:space="preserve">Baromètre Uniopss-Uriopss de l'Attractivité des métiers
</t>
    </r>
    <r>
      <rPr>
        <sz val="11"/>
        <color rgb="FF126FB9"/>
        <rFont val="Arial"/>
        <family val="2"/>
      </rPr>
      <t>© Copyright - tous droits réservés</t>
    </r>
    <r>
      <rPr>
        <b/>
        <sz val="18"/>
        <color rgb="FF126FB9"/>
        <rFont val="Arial"/>
        <family val="2"/>
      </rPr>
      <t xml:space="preserve"> </t>
    </r>
    <r>
      <rPr>
        <i/>
        <sz val="11"/>
        <color theme="0" tint="-0.249977111117893"/>
        <rFont val="Arial"/>
        <family val="2"/>
      </rPr>
      <t xml:space="preserve">- Un guide d'auto-diagnostic coconstruit par les adhérents de l'Uriopss Pays de la Loire </t>
    </r>
  </si>
  <si>
    <r>
      <t xml:space="preserve">Baromètre Uniopss-Uriopss de l'attractivité des métiers
</t>
    </r>
    <r>
      <rPr>
        <sz val="11"/>
        <color rgb="FF126FB9"/>
        <rFont val="Arial"/>
        <family val="2"/>
      </rPr>
      <t xml:space="preserve">© Copyright - tous droits réservés - </t>
    </r>
    <r>
      <rPr>
        <i/>
        <sz val="11"/>
        <color theme="0" tint="-0.249977111117893"/>
        <rFont val="Arial"/>
        <family val="2"/>
      </rPr>
      <t>Un guide d'auto-diagnostic coconstruit par les adhérents de l'Uriopss Pays de la Loire</t>
    </r>
  </si>
  <si>
    <r>
      <t xml:space="preserve">Baromètre Uniopss-Uriopss de l'Attractivité des métiers
</t>
    </r>
    <r>
      <rPr>
        <sz val="11"/>
        <color rgb="FF126FB9"/>
        <rFont val="Arial"/>
        <family val="2"/>
      </rPr>
      <t>© Copyright - tous droits réservés</t>
    </r>
    <r>
      <rPr>
        <sz val="18"/>
        <color rgb="FF126FB9"/>
        <rFont val="Arial"/>
        <family val="2"/>
      </rPr>
      <t xml:space="preserve"> </t>
    </r>
    <r>
      <rPr>
        <i/>
        <sz val="11"/>
        <color theme="0" tint="-0.249977111117893"/>
        <rFont val="Arial"/>
        <family val="2"/>
      </rPr>
      <t>- Un guide d'auto-diagnostic coconstruit par les adhérents de l'Uriopss Pays de la Loire</t>
    </r>
    <r>
      <rPr>
        <b/>
        <sz val="18"/>
        <color rgb="FF126FB9"/>
        <rFont val="Arial"/>
        <family val="2"/>
      </rPr>
      <t xml:space="preserve"> </t>
    </r>
  </si>
  <si>
    <r>
      <t xml:space="preserve">Baromètre Uniopss-Uriopss de l'attractivité des métiers
</t>
    </r>
    <r>
      <rPr>
        <b/>
        <sz val="11"/>
        <color rgb="FF126FB9"/>
        <rFont val="Arial"/>
        <family val="2"/>
      </rPr>
      <t xml:space="preserve">© </t>
    </r>
    <r>
      <rPr>
        <sz val="11"/>
        <color rgb="FF126FB9"/>
        <rFont val="Arial"/>
        <family val="2"/>
      </rPr>
      <t xml:space="preserve">Copyright - tous droits réservés - </t>
    </r>
    <r>
      <rPr>
        <i/>
        <sz val="11"/>
        <color theme="0" tint="-0.249977111117893"/>
        <rFont val="Arial"/>
        <family val="2"/>
      </rPr>
      <t>Un guide d'auto-diagnostic coconstruit par les adhérents de l'Uriopss Pays de la Loire</t>
    </r>
  </si>
  <si>
    <t xml:space="preserve"> 4. COMPETENCES - PARCOURS PROFESSIONNEL</t>
  </si>
  <si>
    <t xml:space="preserve"> 3. REMUNERATION - AVANTAGES</t>
  </si>
  <si>
    <t xml:space="preserve"> 5. SANTE, QUALITE DE VIE ET DES CONDITIONS DE TRAVAIL</t>
  </si>
  <si>
    <t xml:space="preserve"> 6. IDENTITE EMPLOYEUR ASSOCIATIF - RSO - DEMARCHE QUALITE</t>
  </si>
  <si>
    <t xml:space="preserve"> 7. RELATIONS DE TRAVAIL ET CLIMAT SOCIAL</t>
  </si>
  <si>
    <t xml:space="preserve"> 8. LA GESTION ADMINISTRATIVE DES RESSOURCES HUMAINES</t>
  </si>
  <si>
    <r>
      <rPr>
        <b/>
        <sz val="18"/>
        <color rgb="FF126FB9"/>
        <rFont val="Arial"/>
        <family val="2"/>
      </rPr>
      <t>Baromètre Uniopss-Uriopss de l'Attractivité des métiers</t>
    </r>
    <r>
      <rPr>
        <b/>
        <sz val="16"/>
        <color rgb="FF126FB9"/>
        <rFont val="Arial"/>
        <family val="2"/>
      </rPr>
      <t xml:space="preserve">
Synthèse graphique</t>
    </r>
    <r>
      <rPr>
        <sz val="16"/>
        <color rgb="FF126FB9"/>
        <rFont val="Arial"/>
        <family val="2"/>
      </rPr>
      <t xml:space="preserve">
</t>
    </r>
    <r>
      <rPr>
        <sz val="11"/>
        <color rgb="FF126FB9"/>
        <rFont val="Arial"/>
        <family val="2"/>
      </rPr>
      <t>© Copyright - tous droits réservés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</si>
</sst>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color theme="1"/>
      <name val="Calibri"/>
      <family val="2"/>
      <scheme val="minor"/>
    </font>
    <font>
      <b/>
      <sz val="11"/>
      <color theme="1"/>
      <name val="Calibri"/>
      <family val="2"/>
      <scheme val="minor"/>
    </font>
    <font>
      <sz val="8"/>
      <color theme="1"/>
      <name val="Calibri"/>
      <family val="2"/>
      <scheme val="minor"/>
    </font>
    <font>
      <b/>
      <sz val="16"/>
      <color theme="0"/>
      <name val="Calibri"/>
      <family val="2"/>
      <scheme val="minor"/>
    </font>
    <font>
      <sz val="12"/>
      <color theme="1"/>
      <name val="Times New Roman"/>
      <family val="1"/>
    </font>
    <font>
      <sz val="11"/>
      <color theme="0"/>
      <name val="Calibri"/>
      <family val="2"/>
      <scheme val="minor"/>
    </font>
    <font>
      <sz val="11"/>
      <name val="Calibri"/>
      <family val="2"/>
      <scheme val="minor"/>
    </font>
    <font>
      <sz val="14"/>
      <color theme="1"/>
      <name val="Calibri"/>
      <family val="2"/>
      <scheme val="minor"/>
    </font>
    <font>
      <b/>
      <sz val="16"/>
      <color indexed="8"/>
      <name val="Calibri"/>
      <family val="2"/>
      <scheme val="minor"/>
    </font>
    <font>
      <b/>
      <i/>
      <sz val="14"/>
      <color indexed="8"/>
      <name val="Calibri"/>
      <family val="2"/>
      <scheme val="minor"/>
    </font>
    <font>
      <b/>
      <i/>
      <sz val="11"/>
      <color indexed="8"/>
      <name val="Calibri"/>
      <family val="2"/>
      <scheme val="minor"/>
    </font>
    <font>
      <b/>
      <sz val="10"/>
      <color theme="0"/>
      <name val="Calibri"/>
      <family val="2"/>
      <scheme val="minor"/>
    </font>
    <font>
      <b/>
      <sz val="10"/>
      <name val="Calibri"/>
      <family val="2"/>
      <scheme val="minor"/>
    </font>
    <font>
      <sz val="18"/>
      <color rgb="FF126FB9"/>
      <name val="DIN Condensed Bold"/>
    </font>
    <font>
      <sz val="18"/>
      <color rgb="FF126FB9"/>
      <name val="Arial"/>
      <family val="2"/>
    </font>
    <font>
      <sz val="11"/>
      <color rgb="FF126FB9"/>
      <name val="Calibri"/>
      <family val="2"/>
      <scheme val="minor"/>
    </font>
    <font>
      <b/>
      <sz val="11"/>
      <color theme="3"/>
      <name val="Calibri"/>
      <family val="2"/>
      <scheme val="minor"/>
    </font>
    <font>
      <sz val="12"/>
      <color theme="1"/>
      <name val="Arial"/>
      <family val="2"/>
    </font>
    <font>
      <b/>
      <sz val="14"/>
      <color rgb="FF126FB9"/>
      <name val="Arial"/>
      <family val="2"/>
    </font>
    <font>
      <sz val="14"/>
      <color rgb="FF126FB9"/>
      <name val="Arial"/>
      <family val="2"/>
    </font>
    <font>
      <sz val="10"/>
      <color rgb="FF126FB9"/>
      <name val="Arial"/>
      <family val="2"/>
    </font>
    <font>
      <b/>
      <sz val="16"/>
      <color rgb="FF126FB9"/>
      <name val="Arial"/>
      <family val="2"/>
    </font>
    <font>
      <sz val="12"/>
      <color rgb="FF126FB9"/>
      <name val="Arial"/>
      <family val="2"/>
    </font>
    <font>
      <sz val="10"/>
      <color theme="1"/>
      <name val="Arial"/>
      <family val="2"/>
    </font>
    <font>
      <sz val="12"/>
      <color rgb="FF156FB9"/>
      <name val="Arial"/>
      <family val="2"/>
    </font>
    <font>
      <sz val="10"/>
      <name val="Arial"/>
      <family val="2"/>
    </font>
    <font>
      <sz val="9"/>
      <color rgb="FF126FB9"/>
      <name val="Arial"/>
      <family val="2"/>
    </font>
    <font>
      <b/>
      <sz val="18"/>
      <color rgb="FF126FB9"/>
      <name val="Arial"/>
      <family val="2"/>
    </font>
    <font>
      <b/>
      <sz val="10"/>
      <color theme="1"/>
      <name val="Calibri"/>
      <family val="2"/>
      <scheme val="minor"/>
    </font>
    <font>
      <sz val="10"/>
      <color theme="1"/>
      <name val="Calibri"/>
      <family val="2"/>
      <scheme val="minor"/>
    </font>
    <font>
      <b/>
      <sz val="9"/>
      <color rgb="FF126FB9"/>
      <name val="Arial"/>
      <family val="2"/>
    </font>
    <font>
      <sz val="10"/>
      <color indexed="8"/>
      <name val="Arial"/>
      <family val="2"/>
    </font>
    <font>
      <sz val="9"/>
      <color theme="1"/>
      <name val="Arial"/>
      <family val="2"/>
    </font>
    <font>
      <b/>
      <sz val="9"/>
      <color theme="1"/>
      <name val="Calibri"/>
      <family val="2"/>
      <scheme val="minor"/>
    </font>
    <font>
      <b/>
      <sz val="9"/>
      <color theme="1"/>
      <name val="Arial"/>
      <family val="2"/>
    </font>
    <font>
      <sz val="9"/>
      <color theme="1"/>
      <name val="Calibri"/>
      <family val="2"/>
      <scheme val="minor"/>
    </font>
    <font>
      <b/>
      <sz val="9"/>
      <color theme="0"/>
      <name val="Arial"/>
      <family val="2"/>
    </font>
    <font>
      <b/>
      <sz val="9"/>
      <name val="Arial"/>
      <family val="2"/>
    </font>
    <font>
      <sz val="9"/>
      <name val="Arial"/>
      <family val="2"/>
    </font>
    <font>
      <sz val="10"/>
      <color rgb="FF000000"/>
      <name val="Arial"/>
      <family val="2"/>
    </font>
    <font>
      <sz val="16"/>
      <color indexed="8"/>
      <name val="Calibri"/>
      <family val="2"/>
      <scheme val="minor"/>
    </font>
    <font>
      <b/>
      <sz val="16"/>
      <color indexed="8"/>
      <name val="Arial"/>
      <family val="2"/>
    </font>
    <font>
      <sz val="16"/>
      <color indexed="8"/>
      <name val="Arial"/>
      <family val="2"/>
    </font>
    <font>
      <b/>
      <sz val="10"/>
      <color rgb="FF126FB9"/>
      <name val="Arial"/>
      <family val="2"/>
    </font>
    <font>
      <sz val="10"/>
      <color rgb="FF156FB9"/>
      <name val="Arial"/>
      <family val="2"/>
    </font>
    <font>
      <sz val="16"/>
      <color rgb="FF126FB9"/>
      <name val="Arial"/>
      <family val="2"/>
    </font>
    <font>
      <sz val="8"/>
      <color rgb="FF126FB9"/>
      <name val="DIN Condensed Bold"/>
    </font>
    <font>
      <sz val="11"/>
      <color rgb="FF126FB9"/>
      <name val="Arial"/>
      <family val="2"/>
    </font>
    <font>
      <b/>
      <sz val="11"/>
      <color rgb="FF126FB9"/>
      <name val="Arial"/>
      <family val="2"/>
    </font>
    <font>
      <sz val="8"/>
      <color rgb="FF126FB9"/>
      <name val="Arial"/>
      <family val="2"/>
    </font>
    <font>
      <u/>
      <sz val="11"/>
      <color theme="10"/>
      <name val="Calibri"/>
      <family val="2"/>
      <scheme val="minor"/>
    </font>
    <font>
      <b/>
      <sz val="8"/>
      <color rgb="FF126FB9"/>
      <name val="Arial"/>
      <family val="2"/>
    </font>
    <font>
      <b/>
      <sz val="12"/>
      <color rgb="FF126FB9"/>
      <name val="Arial"/>
      <family val="2"/>
    </font>
    <font>
      <i/>
      <sz val="11"/>
      <color theme="0" tint="-0.499984740745262"/>
      <name val="Arial"/>
      <family val="2"/>
    </font>
    <font>
      <i/>
      <sz val="11"/>
      <color theme="0" tint="-0.249977111117893"/>
      <name val="Arial"/>
      <family val="2"/>
    </font>
  </fonts>
  <fills count="7">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DC542"/>
        <bgColor indexed="64"/>
      </patternFill>
    </fill>
    <fill>
      <patternFill patternType="solid">
        <fgColor rgb="FFF9DC7A"/>
        <bgColor indexed="64"/>
      </patternFill>
    </fill>
    <fill>
      <patternFill patternType="solid">
        <fgColor rgb="FFFDC544"/>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6" fillId="0" borderId="0" applyNumberFormat="0" applyFill="0" applyBorder="0" applyAlignment="0" applyProtection="0"/>
    <xf numFmtId="0" fontId="50" fillId="0" borderId="0" applyNumberFormat="0" applyFill="0" applyBorder="0" applyAlignment="0" applyProtection="0"/>
  </cellStyleXfs>
  <cellXfs count="205">
    <xf numFmtId="0" fontId="0" fillId="0" borderId="0" xfId="0"/>
    <xf numFmtId="0" fontId="1"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0" fillId="0" borderId="0" xfId="0"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0" xfId="0" applyFont="1" applyProtection="1">
      <protection hidden="1"/>
    </xf>
    <xf numFmtId="0" fontId="0" fillId="0" borderId="0" xfId="0" applyProtection="1">
      <protection hidden="1"/>
    </xf>
    <xf numFmtId="0" fontId="0" fillId="0" borderId="0" xfId="0" applyAlignment="1" applyProtection="1">
      <alignment wrapText="1"/>
      <protection hidden="1"/>
    </xf>
    <xf numFmtId="0" fontId="0" fillId="0" borderId="0" xfId="0" applyAlignment="1" applyProtection="1">
      <alignment vertical="center" wrapText="1"/>
      <protection hidden="1"/>
    </xf>
    <xf numFmtId="0" fontId="4" fillId="0" borderId="0" xfId="0" applyFont="1" applyAlignment="1" applyProtection="1">
      <alignment vertical="center" wrapText="1"/>
      <protection hidden="1"/>
    </xf>
    <xf numFmtId="0" fontId="0" fillId="0" borderId="0" xfId="0" applyAlignment="1" applyProtection="1">
      <alignment horizontal="center" wrapText="1"/>
      <protection hidden="1"/>
    </xf>
    <xf numFmtId="0" fontId="0" fillId="0" borderId="0" xfId="0"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7" fillId="0" borderId="0" xfId="0" applyFont="1" applyAlignment="1" applyProtection="1">
      <alignment horizontal="center" vertical="center"/>
      <protection hidden="1"/>
    </xf>
    <xf numFmtId="0" fontId="8" fillId="0" borderId="0" xfId="0" applyFont="1" applyAlignment="1" applyProtection="1">
      <alignment horizontal="center" vertical="center" wrapText="1"/>
      <protection hidden="1"/>
    </xf>
    <xf numFmtId="0" fontId="8" fillId="0" borderId="0" xfId="0" applyFont="1" applyAlignment="1" applyProtection="1">
      <alignment horizontal="center" vertical="center" wrapText="1"/>
      <protection locked="0" hidden="1"/>
    </xf>
    <xf numFmtId="0" fontId="9" fillId="0" borderId="0" xfId="0" applyFont="1" applyAlignment="1" applyProtection="1">
      <alignment horizontal="center" vertical="center" wrapText="1"/>
      <protection hidden="1"/>
    </xf>
    <xf numFmtId="0" fontId="10" fillId="0" borderId="0" xfId="0" applyFont="1" applyAlignment="1" applyProtection="1">
      <alignment vertical="center" wrapText="1"/>
      <protection hidden="1"/>
    </xf>
    <xf numFmtId="0" fontId="0" fillId="0" borderId="0" xfId="0" applyAlignment="1">
      <alignment horizontal="center"/>
    </xf>
    <xf numFmtId="0" fontId="2" fillId="0" borderId="0" xfId="0" applyFont="1" applyAlignment="1" applyProtection="1">
      <alignment horizontal="left" vertical="center" wrapText="1"/>
      <protection hidden="1"/>
    </xf>
    <xf numFmtId="0" fontId="16" fillId="0" borderId="0" xfId="1"/>
    <xf numFmtId="0" fontId="16" fillId="0" borderId="0" xfId="1" applyBorder="1"/>
    <xf numFmtId="0" fontId="0" fillId="0" borderId="0" xfId="0" applyAlignment="1" applyProtection="1">
      <alignment horizontal="left" vertical="center" wrapText="1"/>
      <protection hidden="1"/>
    </xf>
    <xf numFmtId="0" fontId="23" fillId="3" borderId="1" xfId="0" applyFont="1" applyFill="1" applyBorder="1" applyAlignment="1" applyProtection="1">
      <alignment horizontal="left" vertical="center" wrapText="1" readingOrder="1"/>
      <protection hidden="1"/>
    </xf>
    <xf numFmtId="0" fontId="23" fillId="0" borderId="3" xfId="0" applyFont="1" applyBorder="1" applyAlignment="1" applyProtection="1">
      <alignment horizontal="left" vertical="center" wrapText="1"/>
      <protection hidden="1"/>
    </xf>
    <xf numFmtId="0" fontId="23" fillId="0" borderId="3" xfId="0" applyFont="1" applyBorder="1" applyAlignment="1" applyProtection="1">
      <alignment vertical="center" wrapText="1"/>
      <protection hidden="1"/>
    </xf>
    <xf numFmtId="0" fontId="23" fillId="0" borderId="1" xfId="0" applyFont="1" applyBorder="1" applyAlignment="1" applyProtection="1">
      <alignment vertical="center" wrapText="1"/>
      <protection hidden="1"/>
    </xf>
    <xf numFmtId="0" fontId="23" fillId="0" borderId="2" xfId="0" applyFont="1" applyBorder="1" applyAlignment="1" applyProtection="1">
      <alignment vertical="center" wrapText="1"/>
      <protection hidden="1"/>
    </xf>
    <xf numFmtId="0" fontId="23" fillId="3" borderId="3" xfId="0" applyFont="1" applyFill="1" applyBorder="1" applyAlignment="1" applyProtection="1">
      <alignment horizontal="left" vertical="center" wrapText="1" readingOrder="1"/>
      <protection hidden="1"/>
    </xf>
    <xf numFmtId="0" fontId="23" fillId="0" borderId="5" xfId="0" applyFont="1" applyBorder="1" applyAlignment="1" applyProtection="1">
      <alignment vertical="center" wrapText="1"/>
      <protection hidden="1"/>
    </xf>
    <xf numFmtId="0" fontId="25" fillId="0" borderId="3" xfId="0" applyFont="1" applyBorder="1" applyAlignment="1" applyProtection="1">
      <alignment vertical="center" wrapText="1"/>
      <protection hidden="1"/>
    </xf>
    <xf numFmtId="0" fontId="25" fillId="0" borderId="5" xfId="0" applyFont="1" applyBorder="1" applyAlignment="1" applyProtection="1">
      <alignment vertical="center" wrapText="1"/>
      <protection hidden="1"/>
    </xf>
    <xf numFmtId="0" fontId="25" fillId="0" borderId="1" xfId="0" applyFont="1" applyBorder="1" applyAlignment="1" applyProtection="1">
      <alignment vertical="center" wrapText="1"/>
      <protection hidden="1"/>
    </xf>
    <xf numFmtId="0" fontId="23" fillId="0" borderId="1" xfId="0" applyFont="1" applyBorder="1" applyAlignment="1" applyProtection="1">
      <alignment horizontal="left" vertical="center" wrapText="1"/>
      <protection hidden="1"/>
    </xf>
    <xf numFmtId="0" fontId="23" fillId="0" borderId="3" xfId="0" applyFont="1" applyBorder="1" applyAlignment="1" applyProtection="1">
      <alignment horizontal="center" vertical="center" wrapText="1"/>
      <protection hidden="1"/>
    </xf>
    <xf numFmtId="0" fontId="28" fillId="3" borderId="3" xfId="0" applyFont="1" applyFill="1" applyBorder="1" applyAlignment="1" applyProtection="1">
      <alignment horizontal="center" vertical="center" wrapText="1"/>
      <protection locked="0" hidden="1"/>
    </xf>
    <xf numFmtId="0" fontId="28" fillId="0" borderId="3" xfId="0" applyFont="1" applyBorder="1" applyAlignment="1" applyProtection="1">
      <alignment horizontal="center" vertical="center" wrapText="1"/>
      <protection locked="0" hidden="1"/>
    </xf>
    <xf numFmtId="0" fontId="23" fillId="3" borderId="3" xfId="0" applyFont="1" applyFill="1" applyBorder="1" applyAlignment="1" applyProtection="1">
      <alignment horizontal="center" vertical="center" wrapText="1"/>
      <protection locked="0" hidden="1"/>
    </xf>
    <xf numFmtId="0" fontId="31" fillId="0" borderId="3" xfId="0" applyFont="1" applyBorder="1" applyAlignment="1" applyProtection="1">
      <alignment horizontal="center" vertical="center" wrapText="1"/>
      <protection hidden="1"/>
    </xf>
    <xf numFmtId="0" fontId="23" fillId="3" borderId="1" xfId="0" applyFont="1" applyFill="1" applyBorder="1" applyAlignment="1" applyProtection="1">
      <alignment horizontal="center" vertical="center" wrapText="1"/>
      <protection locked="0" hidden="1"/>
    </xf>
    <xf numFmtId="0" fontId="23" fillId="3" borderId="2" xfId="0" applyFont="1" applyFill="1" applyBorder="1" applyAlignment="1" applyProtection="1">
      <alignment horizontal="center" vertical="center" wrapText="1"/>
      <protection locked="0" hidden="1"/>
    </xf>
    <xf numFmtId="0" fontId="31" fillId="3" borderId="3" xfId="0" applyFont="1" applyFill="1" applyBorder="1" applyAlignment="1" applyProtection="1">
      <alignment horizontal="center" vertical="center" wrapText="1" readingOrder="1"/>
      <protection hidden="1"/>
    </xf>
    <xf numFmtId="0" fontId="23" fillId="3" borderId="1" xfId="0" applyFont="1" applyFill="1" applyBorder="1" applyAlignment="1" applyProtection="1">
      <alignment horizontal="left" wrapText="1" readingOrder="1"/>
      <protection hidden="1"/>
    </xf>
    <xf numFmtId="0" fontId="29" fillId="0" borderId="3" xfId="0" applyFont="1" applyBorder="1" applyAlignment="1" applyProtection="1">
      <alignment horizontal="center" vertical="center" wrapText="1"/>
      <protection locked="0" hidden="1"/>
    </xf>
    <xf numFmtId="0" fontId="29" fillId="0" borderId="1" xfId="0" applyFont="1" applyBorder="1" applyAlignment="1" applyProtection="1">
      <alignment horizontal="center" vertical="center" wrapText="1"/>
      <protection locked="0" hidden="1"/>
    </xf>
    <xf numFmtId="0" fontId="31" fillId="3" borderId="1" xfId="0" applyFont="1" applyFill="1" applyBorder="1" applyAlignment="1" applyProtection="1">
      <alignment horizontal="center" vertical="center" wrapText="1" readingOrder="1"/>
      <protection hidden="1"/>
    </xf>
    <xf numFmtId="0" fontId="31" fillId="0" borderId="1"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locked="0" hidden="1"/>
    </xf>
    <xf numFmtId="0" fontId="29" fillId="0" borderId="1" xfId="0" applyFont="1" applyBorder="1" applyAlignment="1" applyProtection="1">
      <alignment horizontal="center" vertical="center" wrapText="1"/>
      <protection hidden="1"/>
    </xf>
    <xf numFmtId="0" fontId="23" fillId="0" borderId="1" xfId="0" applyFont="1" applyBorder="1" applyAlignment="1" applyProtection="1">
      <alignment horizontal="center" vertical="center" wrapText="1"/>
      <protection hidden="1"/>
    </xf>
    <xf numFmtId="0" fontId="25" fillId="0" borderId="1" xfId="0" applyFont="1" applyBorder="1" applyAlignment="1" applyProtection="1">
      <alignment horizontal="center" vertical="center" wrapText="1"/>
      <protection hidden="1"/>
    </xf>
    <xf numFmtId="0" fontId="39" fillId="0" borderId="1" xfId="0" applyFont="1" applyBorder="1" applyAlignment="1">
      <alignment horizontal="center" vertical="center"/>
    </xf>
    <xf numFmtId="0" fontId="39" fillId="0" borderId="1" xfId="0" applyFont="1" applyBorder="1" applyAlignment="1">
      <alignment horizontal="center" vertical="center" wrapText="1"/>
    </xf>
    <xf numFmtId="0" fontId="23" fillId="0" borderId="1" xfId="0" applyFont="1" applyBorder="1" applyAlignment="1" applyProtection="1">
      <alignment horizontal="center" vertical="center" wrapText="1"/>
      <protection locked="0" hidden="1"/>
    </xf>
    <xf numFmtId="0" fontId="40" fillId="0" borderId="0" xfId="0" applyFont="1" applyAlignment="1" applyProtection="1">
      <alignment horizontal="center" vertical="center" wrapText="1"/>
      <protection hidden="1"/>
    </xf>
    <xf numFmtId="0" fontId="29" fillId="0" borderId="2" xfId="0" applyFont="1" applyBorder="1" applyAlignment="1" applyProtection="1">
      <alignment horizontal="center" vertical="center" wrapText="1"/>
      <protection locked="0" hidden="1"/>
    </xf>
    <xf numFmtId="0" fontId="41" fillId="0" borderId="0" xfId="0" applyFont="1" applyAlignment="1" applyProtection="1">
      <alignment horizontal="center" vertical="center" wrapText="1"/>
      <protection hidden="1"/>
    </xf>
    <xf numFmtId="0" fontId="42" fillId="0" borderId="0" xfId="0" applyFont="1" applyAlignment="1" applyProtection="1">
      <alignment horizontal="center" vertical="center" wrapText="1"/>
      <protection hidden="1"/>
    </xf>
    <xf numFmtId="0" fontId="29" fillId="0" borderId="0" xfId="0" applyFont="1" applyAlignment="1" applyProtection="1">
      <alignment horizontal="center" vertical="center" wrapText="1"/>
      <protection hidden="1"/>
    </xf>
    <xf numFmtId="0" fontId="20" fillId="6" borderId="5" xfId="0" applyFont="1" applyFill="1" applyBorder="1" applyAlignment="1" applyProtection="1">
      <alignment vertical="center" wrapText="1"/>
      <protection hidden="1"/>
    </xf>
    <xf numFmtId="0" fontId="20" fillId="6" borderId="3" xfId="0" applyFont="1" applyFill="1" applyBorder="1" applyAlignment="1" applyProtection="1">
      <alignment vertical="center" wrapText="1"/>
      <protection hidden="1"/>
    </xf>
    <xf numFmtId="0" fontId="0" fillId="0" borderId="18" xfId="0" applyBorder="1" applyAlignment="1" applyProtection="1">
      <alignment horizontal="center" vertical="center" wrapText="1"/>
      <protection hidden="1"/>
    </xf>
    <xf numFmtId="0" fontId="20" fillId="0" borderId="0" xfId="0" applyFont="1" applyAlignment="1" applyProtection="1">
      <alignment vertical="center" wrapText="1"/>
      <protection hidden="1"/>
    </xf>
    <xf numFmtId="0" fontId="25" fillId="3" borderId="3" xfId="0" applyFont="1" applyFill="1" applyBorder="1" applyAlignment="1" applyProtection="1">
      <alignment horizontal="center" vertical="center" wrapText="1" readingOrder="1"/>
      <protection hidden="1"/>
    </xf>
    <xf numFmtId="0" fontId="25" fillId="0" borderId="0" xfId="0" applyFont="1" applyAlignment="1" applyProtection="1">
      <alignment horizontal="left" vertical="center" wrapText="1"/>
      <protection hidden="1"/>
    </xf>
    <xf numFmtId="0" fontId="25" fillId="3" borderId="1" xfId="0" applyFont="1" applyFill="1" applyBorder="1" applyAlignment="1" applyProtection="1">
      <alignment horizontal="left" vertical="center" wrapText="1" readingOrder="1"/>
      <protection hidden="1"/>
    </xf>
    <xf numFmtId="0" fontId="22" fillId="6" borderId="5" xfId="0" applyFont="1" applyFill="1" applyBorder="1" applyAlignment="1" applyProtection="1">
      <alignment horizontal="center" vertical="center" wrapText="1" readingOrder="1"/>
      <protection hidden="1"/>
    </xf>
    <xf numFmtId="0" fontId="43" fillId="5" borderId="0" xfId="0" applyFont="1" applyFill="1" applyAlignment="1" applyProtection="1">
      <alignment horizontal="center" vertical="center" wrapText="1"/>
      <protection hidden="1"/>
    </xf>
    <xf numFmtId="0" fontId="20" fillId="5" borderId="0" xfId="0" applyFont="1" applyFill="1" applyAlignment="1" applyProtection="1">
      <alignment horizontal="center" vertical="center"/>
      <protection hidden="1"/>
    </xf>
    <xf numFmtId="0" fontId="7" fillId="0" borderId="0" xfId="0" applyFont="1" applyAlignment="1">
      <alignment horizontal="center" vertical="center"/>
    </xf>
    <xf numFmtId="0" fontId="13" fillId="0" borderId="0" xfId="0" applyFont="1"/>
    <xf numFmtId="0" fontId="22" fillId="6" borderId="0" xfId="0" applyFont="1" applyFill="1" applyAlignment="1">
      <alignment horizontal="center" vertical="center"/>
    </xf>
    <xf numFmtId="0" fontId="22" fillId="6" borderId="0" xfId="0" applyFont="1" applyFill="1" applyAlignment="1">
      <alignment horizontal="center" vertical="center" wrapText="1"/>
    </xf>
    <xf numFmtId="0" fontId="13" fillId="0" borderId="0" xfId="0" applyFont="1" applyAlignment="1">
      <alignment horizontal="center"/>
    </xf>
    <xf numFmtId="0" fontId="43" fillId="5" borderId="0" xfId="0" applyFont="1" applyFill="1" applyAlignment="1">
      <alignment horizontal="center" vertical="center" wrapText="1"/>
    </xf>
    <xf numFmtId="0" fontId="13" fillId="0" borderId="0" xfId="0" applyFont="1" applyAlignment="1">
      <alignment vertical="top"/>
    </xf>
    <xf numFmtId="0" fontId="15" fillId="0" borderId="0" xfId="0" applyFont="1" applyAlignment="1">
      <alignment vertical="top"/>
    </xf>
    <xf numFmtId="0" fontId="0" fillId="0" borderId="0" xfId="0" applyAlignment="1">
      <alignment horizontal="center" vertical="center"/>
    </xf>
    <xf numFmtId="0" fontId="20" fillId="5" borderId="0" xfId="0" applyFont="1" applyFill="1" applyAlignment="1">
      <alignment horizontal="center" vertical="center" wrapText="1"/>
    </xf>
    <xf numFmtId="0" fontId="13" fillId="0" borderId="0" xfId="0" applyFont="1" applyAlignment="1">
      <alignment horizontal="center" vertical="center"/>
    </xf>
    <xf numFmtId="0" fontId="26" fillId="5" borderId="0" xfId="0" applyFont="1" applyFill="1" applyAlignment="1">
      <alignment horizontal="center" vertical="center" wrapText="1"/>
    </xf>
    <xf numFmtId="0" fontId="13" fillId="0" borderId="0" xfId="0" applyFont="1" applyAlignment="1">
      <alignment vertical="center"/>
    </xf>
    <xf numFmtId="0" fontId="0" fillId="0" borderId="0" xfId="0" applyAlignment="1">
      <alignment horizontal="center" vertical="center" wrapText="1"/>
    </xf>
    <xf numFmtId="0" fontId="0" fillId="0" borderId="0" xfId="0" applyAlignment="1">
      <alignment horizontal="right"/>
    </xf>
    <xf numFmtId="0" fontId="19" fillId="0" borderId="0" xfId="0" applyFont="1"/>
    <xf numFmtId="0" fontId="11" fillId="3" borderId="0" xfId="0" applyFont="1" applyFill="1"/>
    <xf numFmtId="0" fontId="5" fillId="3" borderId="0" xfId="0" applyFont="1" applyFill="1"/>
    <xf numFmtId="0" fontId="6" fillId="0" borderId="0" xfId="0" applyFont="1"/>
    <xf numFmtId="0" fontId="5" fillId="0" borderId="0" xfId="0" applyFont="1"/>
    <xf numFmtId="0" fontId="33" fillId="5" borderId="9" xfId="0" applyFont="1" applyFill="1" applyBorder="1" applyAlignment="1">
      <alignment horizontal="center" vertical="center"/>
    </xf>
    <xf numFmtId="0" fontId="33" fillId="5" borderId="0" xfId="0" applyFont="1" applyFill="1" applyAlignment="1">
      <alignment horizontal="right" vertical="center"/>
    </xf>
    <xf numFmtId="0" fontId="33" fillId="5" borderId="0" xfId="0" applyFont="1" applyFill="1" applyAlignment="1">
      <alignment horizontal="center" vertical="center"/>
    </xf>
    <xf numFmtId="0" fontId="33" fillId="5" borderId="10" xfId="0" applyFont="1" applyFill="1" applyBorder="1" applyAlignment="1">
      <alignment vertical="center"/>
    </xf>
    <xf numFmtId="0" fontId="34" fillId="5" borderId="9" xfId="0" applyFont="1" applyFill="1" applyBorder="1" applyAlignment="1">
      <alignment horizontal="center" vertical="center"/>
    </xf>
    <xf numFmtId="0" fontId="34" fillId="5" borderId="0" xfId="0" applyFont="1" applyFill="1" applyAlignment="1">
      <alignment horizontal="right" vertical="center" wrapText="1" readingOrder="1"/>
    </xf>
    <xf numFmtId="0" fontId="30" fillId="5" borderId="0" xfId="0" applyFont="1" applyFill="1" applyAlignment="1">
      <alignment horizontal="center" vertical="center"/>
    </xf>
    <xf numFmtId="0" fontId="32" fillId="5" borderId="0" xfId="0" applyFont="1" applyFill="1" applyAlignment="1">
      <alignment horizontal="right"/>
    </xf>
    <xf numFmtId="0" fontId="32" fillId="5" borderId="0" xfId="0" applyFont="1" applyFill="1" applyAlignment="1">
      <alignment horizontal="center" vertical="center"/>
    </xf>
    <xf numFmtId="0" fontId="35" fillId="5" borderId="10" xfId="0" applyFont="1" applyFill="1" applyBorder="1"/>
    <xf numFmtId="2" fontId="5" fillId="3" borderId="0" xfId="0" applyNumberFormat="1" applyFont="1" applyFill="1"/>
    <xf numFmtId="0" fontId="34" fillId="5" borderId="0" xfId="0" applyFont="1" applyFill="1" applyAlignment="1">
      <alignment horizontal="center" vertical="center"/>
    </xf>
    <xf numFmtId="0" fontId="32" fillId="5" borderId="4" xfId="0" applyFont="1" applyFill="1" applyBorder="1" applyAlignment="1">
      <alignment horizontal="left"/>
    </xf>
    <xf numFmtId="0" fontId="30" fillId="5" borderId="4" xfId="0" applyFont="1" applyFill="1" applyBorder="1" applyAlignment="1">
      <alignment horizontal="center" vertical="center"/>
    </xf>
    <xf numFmtId="0" fontId="32" fillId="5" borderId="14" xfId="0" applyFont="1" applyFill="1" applyBorder="1" applyAlignment="1">
      <alignment horizontal="left"/>
    </xf>
    <xf numFmtId="0" fontId="11" fillId="3" borderId="0" xfId="0" applyFont="1" applyFill="1" applyAlignment="1">
      <alignment vertical="center"/>
    </xf>
    <xf numFmtId="0" fontId="30" fillId="5" borderId="14" xfId="0" applyFont="1" applyFill="1" applyBorder="1" applyAlignment="1">
      <alignment horizontal="center" vertical="center"/>
    </xf>
    <xf numFmtId="0" fontId="32" fillId="5" borderId="0" xfId="0" applyFont="1" applyFill="1" applyAlignment="1">
      <alignment horizontal="left"/>
    </xf>
    <xf numFmtId="0" fontId="34" fillId="5" borderId="0" xfId="0" applyFont="1" applyFill="1" applyAlignment="1">
      <alignment horizontal="right" vertical="center"/>
    </xf>
    <xf numFmtId="0" fontId="34" fillId="5" borderId="10" xfId="0" applyFont="1" applyFill="1" applyBorder="1" applyAlignment="1">
      <alignment vertical="center"/>
    </xf>
    <xf numFmtId="0" fontId="6" fillId="3" borderId="0" xfId="0" applyFont="1" applyFill="1"/>
    <xf numFmtId="0" fontId="12" fillId="3" borderId="0" xfId="0" applyFont="1" applyFill="1"/>
    <xf numFmtId="0" fontId="32" fillId="5" borderId="10" xfId="0" applyFont="1" applyFill="1" applyBorder="1"/>
    <xf numFmtId="0" fontId="15" fillId="0" borderId="0" xfId="0" applyFont="1"/>
    <xf numFmtId="0" fontId="36" fillId="5" borderId="9" xfId="0" applyFont="1" applyFill="1" applyBorder="1" applyAlignment="1">
      <alignment horizontal="center" vertical="center"/>
    </xf>
    <xf numFmtId="0" fontId="36" fillId="5" borderId="0" xfId="0" applyFont="1" applyFill="1" applyAlignment="1">
      <alignment horizontal="right" vertical="center"/>
    </xf>
    <xf numFmtId="0" fontId="36" fillId="5" borderId="0" xfId="0" applyFont="1" applyFill="1" applyAlignment="1">
      <alignment horizontal="center" vertical="center"/>
    </xf>
    <xf numFmtId="0" fontId="36" fillId="5" borderId="10" xfId="0" applyFont="1" applyFill="1" applyBorder="1" applyAlignment="1">
      <alignment vertical="center"/>
    </xf>
    <xf numFmtId="0" fontId="37" fillId="5" borderId="9" xfId="0" applyFont="1" applyFill="1" applyBorder="1" applyAlignment="1">
      <alignment horizontal="center" vertical="center"/>
    </xf>
    <xf numFmtId="0" fontId="37" fillId="5" borderId="0" xfId="0" applyFont="1" applyFill="1" applyAlignment="1">
      <alignment horizontal="right" vertical="center" wrapText="1" readingOrder="1"/>
    </xf>
    <xf numFmtId="0" fontId="38" fillId="5" borderId="0" xfId="0" applyFont="1" applyFill="1" applyAlignment="1">
      <alignment horizontal="right"/>
    </xf>
    <xf numFmtId="0" fontId="38" fillId="5" borderId="0" xfId="0" applyFont="1" applyFill="1" applyAlignment="1">
      <alignment horizontal="center" vertical="center"/>
    </xf>
    <xf numFmtId="0" fontId="38" fillId="5" borderId="10" xfId="0" applyFont="1" applyFill="1" applyBorder="1"/>
    <xf numFmtId="0" fontId="37" fillId="5" borderId="0" xfId="0" applyFont="1" applyFill="1" applyAlignment="1">
      <alignment horizontal="center" vertical="center"/>
    </xf>
    <xf numFmtId="0" fontId="38" fillId="5" borderId="4" xfId="0" applyFont="1" applyFill="1" applyBorder="1" applyAlignment="1">
      <alignment horizontal="left"/>
    </xf>
    <xf numFmtId="0" fontId="38" fillId="5" borderId="14" xfId="0" applyFont="1" applyFill="1" applyBorder="1" applyAlignment="1">
      <alignment horizontal="left"/>
    </xf>
    <xf numFmtId="0" fontId="38" fillId="5" borderId="0" xfId="0" applyFont="1" applyFill="1" applyAlignment="1">
      <alignment horizontal="left"/>
    </xf>
    <xf numFmtId="0" fontId="34" fillId="5" borderId="11" xfId="0" applyFont="1" applyFill="1" applyBorder="1" applyAlignment="1">
      <alignment horizontal="center" vertical="center"/>
    </xf>
    <xf numFmtId="0" fontId="34" fillId="5" borderId="12" xfId="0" applyFont="1" applyFill="1" applyBorder="1" applyAlignment="1">
      <alignment horizontal="right" vertical="center"/>
    </xf>
    <xf numFmtId="0" fontId="34" fillId="5" borderId="12" xfId="0" applyFont="1" applyFill="1" applyBorder="1" applyAlignment="1">
      <alignment horizontal="center" vertical="center"/>
    </xf>
    <xf numFmtId="0" fontId="34" fillId="5" borderId="13" xfId="0" applyFont="1" applyFill="1" applyBorder="1" applyAlignment="1">
      <alignment vertical="center"/>
    </xf>
    <xf numFmtId="0" fontId="30" fillId="5" borderId="12" xfId="0" applyFont="1" applyFill="1" applyBorder="1" applyAlignment="1">
      <alignment horizontal="center" vertical="center"/>
    </xf>
    <xf numFmtId="0" fontId="25" fillId="3" borderId="3" xfId="0" applyFont="1" applyFill="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5" fillId="3" borderId="1" xfId="0" applyFont="1" applyFill="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5" fillId="3" borderId="3" xfId="0" applyFont="1" applyFill="1" applyBorder="1" applyAlignment="1" applyProtection="1">
      <alignment horizontal="center" vertical="center" wrapText="1"/>
      <protection hidden="1"/>
    </xf>
    <xf numFmtId="0" fontId="25" fillId="0" borderId="3" xfId="0" applyFont="1" applyBorder="1" applyAlignment="1" applyProtection="1">
      <alignment horizontal="center" vertical="center" wrapText="1"/>
      <protection hidden="1"/>
    </xf>
    <xf numFmtId="0" fontId="13" fillId="0" borderId="0" xfId="0" applyFont="1" applyProtection="1">
      <protection hidden="1"/>
    </xf>
    <xf numFmtId="0" fontId="24" fillId="4" borderId="0" xfId="0" applyFont="1" applyFill="1" applyAlignment="1" applyProtection="1">
      <alignment horizontal="center" vertical="center" wrapText="1"/>
      <protection hidden="1"/>
    </xf>
    <xf numFmtId="0" fontId="20" fillId="5" borderId="0" xfId="0" applyFont="1" applyFill="1" applyAlignment="1" applyProtection="1">
      <alignment horizontal="center" vertical="center" wrapText="1"/>
      <protection hidden="1"/>
    </xf>
    <xf numFmtId="0" fontId="39" fillId="0" borderId="0" xfId="0" applyFont="1" applyAlignment="1">
      <alignment vertical="center" wrapText="1"/>
    </xf>
    <xf numFmtId="0" fontId="25" fillId="0" borderId="1" xfId="0" applyFont="1" applyBorder="1" applyAlignment="1">
      <alignment horizontal="left" vertical="center" wrapText="1"/>
    </xf>
    <xf numFmtId="0" fontId="0" fillId="5" borderId="0" xfId="0" applyFill="1" applyAlignment="1" applyProtection="1">
      <alignment horizontal="center" vertical="center" wrapText="1"/>
      <protection hidden="1"/>
    </xf>
    <xf numFmtId="0" fontId="0" fillId="5" borderId="0" xfId="0" applyFill="1" applyAlignment="1" applyProtection="1">
      <alignment horizontal="center"/>
      <protection hidden="1"/>
    </xf>
    <xf numFmtId="0" fontId="23" fillId="3" borderId="3" xfId="0" applyFont="1" applyFill="1" applyBorder="1" applyAlignment="1" applyProtection="1">
      <alignment horizontal="center" vertical="center" wrapText="1"/>
      <protection locked="0"/>
    </xf>
    <xf numFmtId="0" fontId="29" fillId="3" borderId="3" xfId="0" applyFont="1" applyFill="1" applyBorder="1" applyAlignment="1" applyProtection="1">
      <alignment horizontal="center" vertical="center" wrapText="1"/>
      <protection locked="0"/>
    </xf>
    <xf numFmtId="0" fontId="22" fillId="6" borderId="2" xfId="0" applyFont="1" applyFill="1" applyBorder="1" applyAlignment="1" applyProtection="1">
      <alignment horizontal="center" vertical="center" wrapText="1" readingOrder="1"/>
      <protection hidden="1"/>
    </xf>
    <xf numFmtId="0" fontId="22" fillId="6" borderId="5" xfId="0" applyFont="1" applyFill="1" applyBorder="1" applyAlignment="1" applyProtection="1">
      <alignment horizontal="center" vertical="center" wrapText="1" readingOrder="1"/>
      <protection hidden="1"/>
    </xf>
    <xf numFmtId="0" fontId="22" fillId="6" borderId="3" xfId="0" applyFont="1" applyFill="1" applyBorder="1" applyAlignment="1" applyProtection="1">
      <alignment horizontal="center" vertical="center" wrapText="1" readingOrder="1"/>
      <protection hidden="1"/>
    </xf>
    <xf numFmtId="0" fontId="49" fillId="5" borderId="0" xfId="0" applyFont="1" applyFill="1" applyAlignment="1" applyProtection="1">
      <alignment horizontal="center" vertical="center" wrapText="1"/>
      <protection hidden="1"/>
    </xf>
    <xf numFmtId="0" fontId="27" fillId="0" borderId="0" xfId="0" applyFont="1" applyAlignment="1">
      <alignment horizontal="left" vertical="center" wrapText="1"/>
    </xf>
    <xf numFmtId="0" fontId="22" fillId="6" borderId="1" xfId="0" applyFont="1" applyFill="1" applyBorder="1" applyAlignment="1" applyProtection="1">
      <alignment horizontal="center" vertical="center" wrapText="1" readingOrder="1"/>
      <protection hidden="1"/>
    </xf>
    <xf numFmtId="0" fontId="20" fillId="5" borderId="0" xfId="0" applyFont="1" applyFill="1" applyAlignment="1" applyProtection="1">
      <alignment horizontal="center" vertical="center"/>
      <protection hidden="1"/>
    </xf>
    <xf numFmtId="0" fontId="43" fillId="5" borderId="0" xfId="0" applyFont="1" applyFill="1" applyAlignment="1" applyProtection="1">
      <alignment horizontal="center" vertical="center" wrapText="1"/>
      <protection hidden="1"/>
    </xf>
    <xf numFmtId="0" fontId="13" fillId="0" borderId="0" xfId="0" applyFont="1" applyAlignment="1">
      <alignment horizontal="center"/>
    </xf>
    <xf numFmtId="0" fontId="52" fillId="6" borderId="0" xfId="0" applyFont="1" applyFill="1" applyAlignment="1">
      <alignment horizontal="left" vertical="center" wrapText="1"/>
    </xf>
    <xf numFmtId="0" fontId="20" fillId="5" borderId="0" xfId="0" applyFont="1" applyFill="1" applyAlignment="1" applyProtection="1">
      <alignment horizontal="center" vertical="center" wrapText="1"/>
      <protection hidden="1"/>
    </xf>
    <xf numFmtId="0" fontId="50" fillId="0" borderId="0" xfId="2" applyAlignment="1" applyProtection="1">
      <alignment horizontal="center"/>
    </xf>
    <xf numFmtId="0" fontId="22" fillId="0" borderId="0" xfId="0" applyFont="1" applyAlignment="1" applyProtection="1">
      <alignment horizontal="right"/>
      <protection hidden="1"/>
    </xf>
    <xf numFmtId="0" fontId="49" fillId="5" borderId="0" xfId="0" applyFont="1" applyFill="1" applyAlignment="1" applyProtection="1">
      <alignment horizontal="center" vertical="top" wrapText="1"/>
      <protection hidden="1"/>
    </xf>
    <xf numFmtId="0" fontId="51" fillId="5" borderId="0" xfId="0" applyFont="1" applyFill="1" applyAlignment="1" applyProtection="1">
      <alignment horizontal="center" vertical="top" wrapText="1"/>
      <protection hidden="1"/>
    </xf>
    <xf numFmtId="0" fontId="50" fillId="0" borderId="0" xfId="2" applyAlignment="1" applyProtection="1">
      <alignment horizontal="center"/>
      <protection hidden="1"/>
    </xf>
    <xf numFmtId="0" fontId="52" fillId="4" borderId="0" xfId="0" applyFont="1" applyFill="1" applyAlignment="1" applyProtection="1">
      <alignment horizontal="left" vertical="center" wrapText="1"/>
      <protection hidden="1"/>
    </xf>
    <xf numFmtId="0" fontId="44" fillId="5" borderId="0" xfId="0" applyFont="1" applyFill="1" applyAlignment="1" applyProtection="1">
      <alignment horizontal="center" vertical="center" wrapText="1"/>
      <protection hidden="1"/>
    </xf>
    <xf numFmtId="0" fontId="17" fillId="4" borderId="5" xfId="0" applyFont="1" applyFill="1" applyBorder="1" applyAlignment="1" applyProtection="1">
      <alignment horizontal="center" vertical="center" wrapText="1"/>
      <protection hidden="1"/>
    </xf>
    <xf numFmtId="0" fontId="17" fillId="4" borderId="3" xfId="0" applyFont="1" applyFill="1" applyBorder="1" applyAlignment="1" applyProtection="1">
      <alignment horizontal="center" vertical="center" wrapText="1"/>
      <protection hidden="1"/>
    </xf>
    <xf numFmtId="0" fontId="27" fillId="0" borderId="0" xfId="0" applyFont="1" applyAlignment="1" applyProtection="1">
      <alignment horizontal="left" vertical="center" wrapText="1"/>
      <protection hidden="1"/>
    </xf>
    <xf numFmtId="0" fontId="22" fillId="0" borderId="0" xfId="0" applyFont="1" applyAlignment="1">
      <alignment horizontal="right"/>
    </xf>
    <xf numFmtId="0" fontId="14" fillId="6" borderId="5" xfId="0" applyFont="1" applyFill="1" applyBorder="1" applyAlignment="1" applyProtection="1">
      <alignment horizontal="center" vertical="center" wrapText="1"/>
      <protection hidden="1"/>
    </xf>
    <xf numFmtId="0" fontId="14" fillId="6" borderId="3" xfId="0" applyFont="1" applyFill="1" applyBorder="1" applyAlignment="1" applyProtection="1">
      <alignment horizontal="center" vertical="center" wrapText="1"/>
      <protection hidden="1"/>
    </xf>
    <xf numFmtId="0" fontId="44" fillId="5" borderId="0" xfId="0" applyFont="1" applyFill="1" applyAlignment="1">
      <alignment horizontal="center" vertical="center" wrapText="1"/>
    </xf>
    <xf numFmtId="0" fontId="43" fillId="5" borderId="0" xfId="0" applyFont="1" applyFill="1" applyAlignment="1">
      <alignment horizontal="center" vertical="center" wrapText="1"/>
    </xf>
    <xf numFmtId="0" fontId="20" fillId="6" borderId="1" xfId="0" applyFont="1" applyFill="1" applyBorder="1" applyAlignment="1" applyProtection="1">
      <alignment horizontal="center" vertical="center" wrapText="1" readingOrder="1"/>
      <protection hidden="1"/>
    </xf>
    <xf numFmtId="0" fontId="20" fillId="6" borderId="2" xfId="0" applyFont="1" applyFill="1" applyBorder="1" applyAlignment="1" applyProtection="1">
      <alignment horizontal="center" vertical="center" wrapText="1" readingOrder="1"/>
      <protection hidden="1"/>
    </xf>
    <xf numFmtId="0" fontId="20" fillId="6" borderId="3" xfId="0" applyFont="1" applyFill="1" applyBorder="1" applyAlignment="1" applyProtection="1">
      <alignment horizontal="center" vertical="center" wrapText="1" readingOrder="1"/>
      <protection hidden="1"/>
    </xf>
    <xf numFmtId="0" fontId="20" fillId="6" borderId="5" xfId="0" applyFont="1" applyFill="1" applyBorder="1" applyAlignment="1" applyProtection="1">
      <alignment horizontal="center" vertical="center" wrapText="1" readingOrder="1"/>
      <protection hidden="1"/>
    </xf>
    <xf numFmtId="0" fontId="51" fillId="5" borderId="0" xfId="0" applyFont="1" applyFill="1" applyAlignment="1" applyProtection="1">
      <alignment horizontal="center" vertical="center" wrapText="1"/>
      <protection hidden="1"/>
    </xf>
    <xf numFmtId="0" fontId="0" fillId="6" borderId="5" xfId="0" applyFill="1" applyBorder="1" applyAlignment="1" applyProtection="1">
      <alignment horizontal="center" vertical="center" wrapText="1"/>
      <protection hidden="1"/>
    </xf>
    <xf numFmtId="0" fontId="0" fillId="6" borderId="3" xfId="0" applyFill="1" applyBorder="1" applyAlignment="1" applyProtection="1">
      <alignment horizontal="center" vertical="center" wrapText="1"/>
      <protection hidden="1"/>
    </xf>
    <xf numFmtId="0" fontId="20" fillId="5" borderId="0" xfId="0" applyFont="1" applyFill="1" applyAlignment="1">
      <alignment horizontal="center" vertical="center" wrapText="1"/>
    </xf>
    <xf numFmtId="0" fontId="3" fillId="6" borderId="5" xfId="0" applyFont="1" applyFill="1" applyBorder="1" applyAlignment="1" applyProtection="1">
      <alignment horizontal="center" vertical="center" wrapText="1"/>
      <protection hidden="1"/>
    </xf>
    <xf numFmtId="0" fontId="3" fillId="6" borderId="3" xfId="0" applyFont="1" applyFill="1" applyBorder="1" applyAlignment="1" applyProtection="1">
      <alignment horizontal="center" vertical="center" wrapText="1"/>
      <protection hidden="1"/>
    </xf>
    <xf numFmtId="0" fontId="46" fillId="0" borderId="0" xfId="0" applyFont="1" applyAlignment="1">
      <alignment horizontal="center" vertical="center"/>
    </xf>
    <xf numFmtId="0" fontId="26" fillId="5" borderId="0" xfId="0" applyFont="1" applyFill="1" applyAlignment="1">
      <alignment horizontal="center" vertical="center" wrapText="1"/>
    </xf>
    <xf numFmtId="0" fontId="19" fillId="6" borderId="0" xfId="0" applyFont="1" applyFill="1" applyAlignment="1">
      <alignment horizontal="center" vertical="center" wrapText="1"/>
    </xf>
    <xf numFmtId="0" fontId="22" fillId="6" borderId="0" xfId="0" applyFont="1" applyFill="1" applyAlignment="1">
      <alignment horizontal="center" vertical="center"/>
    </xf>
    <xf numFmtId="0" fontId="22" fillId="6" borderId="0" xfId="0" applyFont="1" applyFill="1" applyAlignment="1">
      <alignment horizontal="center" vertical="center" wrapText="1"/>
    </xf>
    <xf numFmtId="0" fontId="20" fillId="6" borderId="1" xfId="0" applyFont="1" applyFill="1" applyBorder="1" applyAlignment="1" applyProtection="1">
      <alignment horizontal="center" vertical="center" wrapText="1"/>
      <protection hidden="1"/>
    </xf>
    <xf numFmtId="0" fontId="20" fillId="6" borderId="5" xfId="0" applyFont="1" applyFill="1" applyBorder="1" applyAlignment="1" applyProtection="1">
      <alignment horizontal="center" vertical="center" wrapText="1"/>
      <protection hidden="1"/>
    </xf>
    <xf numFmtId="0" fontId="20" fillId="6" borderId="3" xfId="0" applyFont="1" applyFill="1" applyBorder="1" applyAlignment="1" applyProtection="1">
      <alignment horizontal="center" vertical="center" wrapText="1"/>
      <protection hidden="1"/>
    </xf>
    <xf numFmtId="0" fontId="30" fillId="5" borderId="9" xfId="0" applyFont="1" applyFill="1" applyBorder="1" applyAlignment="1">
      <alignment horizontal="center" vertical="center"/>
    </xf>
    <xf numFmtId="0" fontId="18" fillId="6" borderId="15"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6" borderId="9" xfId="0" applyFont="1" applyFill="1" applyBorder="1" applyAlignment="1">
      <alignment horizontal="center" vertical="center"/>
    </xf>
    <xf numFmtId="0" fontId="18" fillId="6" borderId="0" xfId="0" applyFont="1" applyFill="1" applyAlignment="1">
      <alignment horizontal="center" vertical="center"/>
    </xf>
    <xf numFmtId="0" fontId="18" fillId="6" borderId="10" xfId="0" applyFont="1" applyFill="1" applyBorder="1" applyAlignment="1">
      <alignment horizontal="center" vertical="center"/>
    </xf>
    <xf numFmtId="0" fontId="18" fillId="6" borderId="9"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10" xfId="0" applyFont="1" applyFill="1" applyBorder="1" applyAlignment="1">
      <alignment horizontal="center" vertical="center" wrapText="1"/>
    </xf>
    <xf numFmtId="0" fontId="21" fillId="0" borderId="0" xfId="0" applyFont="1" applyAlignment="1">
      <alignment horizontal="left" wrapText="1"/>
    </xf>
  </cellXfs>
  <cellStyles count="3">
    <cellStyle name="Lien hypertexte" xfId="2" builtinId="8"/>
    <cellStyle name="Normal" xfId="0" builtinId="0"/>
    <cellStyle name="Titre 4" xfId="1" builtinId="19"/>
  </cellStyles>
  <dxfs count="22">
    <dxf>
      <font>
        <color theme="1"/>
      </font>
      <fill>
        <patternFill>
          <bgColor theme="3" tint="0.39994506668294322"/>
        </patternFill>
      </fill>
    </dxf>
    <dxf>
      <font>
        <color theme="1"/>
      </font>
      <fill>
        <patternFill>
          <bgColor theme="3" tint="0.59996337778862885"/>
        </patternFill>
      </fill>
    </dxf>
    <dxf>
      <font>
        <color theme="1"/>
      </font>
      <fill>
        <patternFill>
          <bgColor theme="3" tint="0.79998168889431442"/>
        </patternFill>
      </fill>
    </dxf>
    <dxf>
      <fill>
        <patternFill patternType="lightGrid">
          <fgColor rgb="FFF9DC7A"/>
          <bgColor rgb="FFFFC000"/>
        </patternFill>
      </fill>
    </dxf>
    <dxf>
      <fill>
        <patternFill patternType="lightTrellis">
          <fgColor theme="3" tint="0.39994506668294322"/>
          <bgColor theme="3" tint="0.39994506668294322"/>
        </patternFill>
      </fill>
    </dxf>
    <dxf>
      <fill>
        <patternFill>
          <bgColor theme="0"/>
        </patternFill>
      </fill>
    </dxf>
    <dxf>
      <fill>
        <patternFill patternType="lightGrid">
          <fgColor theme="3" tint="0.39994506668294322"/>
        </patternFill>
      </fill>
    </dxf>
    <dxf>
      <fill>
        <patternFill patternType="gray0625">
          <fgColor rgb="FFF9DC7A"/>
          <bgColor rgb="FFFFC000"/>
        </patternFill>
      </fill>
    </dxf>
    <dxf>
      <fill>
        <patternFill patternType="lightGrid">
          <fgColor theme="3" tint="0.59996337778862885"/>
          <bgColor theme="3" tint="0.39994506668294322"/>
        </patternFill>
      </fill>
    </dxf>
    <dxf>
      <fill>
        <patternFill patternType="lightGrid">
          <fgColor rgb="FFFFE181"/>
          <bgColor rgb="FFFFE181"/>
        </patternFill>
      </fill>
    </dxf>
    <dxf>
      <fill>
        <patternFill patternType="lightDown">
          <fgColor theme="0"/>
          <bgColor theme="3" tint="0.59996337778862885"/>
        </patternFill>
      </fill>
    </dxf>
    <dxf>
      <fill>
        <patternFill patternType="lightGrid">
          <fgColor theme="0"/>
          <bgColor theme="3"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Medium9"/>
  <colors>
    <mruColors>
      <color rgb="FFF9DC7A"/>
      <color rgb="FFFFE181"/>
      <color rgb="FF126FB9"/>
      <color rgb="FFFDC544"/>
      <color rgb="FFFDC542"/>
      <color rgb="FFFCE265"/>
      <color rgb="FFFFD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sz="1600" b="1">
                <a:solidFill>
                  <a:schemeClr val="tx1"/>
                </a:solidFill>
              </a:rPr>
              <a:t>Synthèse du nombre de réponses par </a:t>
            </a:r>
            <a:r>
              <a:rPr lang="fr-FR" sz="1600" b="1" baseline="0">
                <a:solidFill>
                  <a:schemeClr val="accent1"/>
                </a:solidFill>
              </a:rPr>
              <a:t>Typologie</a:t>
            </a:r>
            <a:r>
              <a:rPr lang="fr-FR" sz="1600" b="1" baseline="0">
                <a:solidFill>
                  <a:schemeClr val="tx1"/>
                </a:solidFill>
              </a:rPr>
              <a:t> </a:t>
            </a:r>
            <a:endParaRPr lang="fr-FR" sz="1600" b="1">
              <a:solidFill>
                <a:schemeClr val="tx1"/>
              </a:solidFill>
            </a:endParaRPr>
          </a:p>
        </c:rich>
      </c:tx>
      <c:layout>
        <c:manualLayout>
          <c:xMode val="edge"/>
          <c:yMode val="edge"/>
          <c:x val="0.16630996490692529"/>
          <c:y val="9.8049230332694914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
          <c:y val="0.12967605400676266"/>
          <c:w val="0.97244661531717702"/>
          <c:h val="0.79640853974091397"/>
        </c:manualLayout>
      </c:layout>
      <c:barChart>
        <c:barDir val="col"/>
        <c:grouping val="clustered"/>
        <c:varyColors val="0"/>
        <c:ser>
          <c:idx val="0"/>
          <c:order val="0"/>
          <c:spPr>
            <a:solidFill>
              <a:srgbClr val="FDC544"/>
            </a:solidFill>
            <a:ln>
              <a:noFill/>
            </a:ln>
            <a:effectLst/>
          </c:spPr>
          <c:invertIfNegative val="0"/>
          <c:dLbls>
            <c:spPr>
              <a:solidFill>
                <a:srgbClr val="126FB9"/>
              </a:solid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'Synthèse graphique'!$E$7:$E$11</c:f>
              <c:strCache>
                <c:ptCount val="5"/>
                <c:pt idx="0">
                  <c:v>Nbr de réponses = Non Concerné</c:v>
                </c:pt>
                <c:pt idx="1">
                  <c:v>Nbr de réponses = Non</c:v>
                </c:pt>
                <c:pt idx="2">
                  <c:v>Nbr de réponses = En cours</c:v>
                </c:pt>
                <c:pt idx="3">
                  <c:v>Nbr de réponses = A retravailler</c:v>
                </c:pt>
                <c:pt idx="4">
                  <c:v>Nbr de réponses = Oui</c:v>
                </c:pt>
              </c:strCache>
            </c:strRef>
          </c:cat>
          <c:val>
            <c:numRef>
              <c:f>'Synthèse graphique'!$F$7:$F$11</c:f>
              <c:numCache>
                <c:formatCode>General</c:formatCode>
                <c:ptCount val="5"/>
                <c:pt idx="0">
                  <c:v>115</c:v>
                </c:pt>
                <c:pt idx="1">
                  <c:v>0</c:v>
                </c:pt>
                <c:pt idx="2">
                  <c:v>0</c:v>
                </c:pt>
                <c:pt idx="3">
                  <c:v>0</c:v>
                </c:pt>
                <c:pt idx="4">
                  <c:v>0</c:v>
                </c:pt>
              </c:numCache>
            </c:numRef>
          </c:val>
          <c:extLst>
            <c:ext xmlns:c16="http://schemas.microsoft.com/office/drawing/2014/chart" uri="{C3380CC4-5D6E-409C-BE32-E72D297353CC}">
              <c16:uniqueId val="{00000000-5983-4C6C-A3B7-AB409B4133FF}"/>
            </c:ext>
          </c:extLst>
        </c:ser>
        <c:dLbls>
          <c:showLegendKey val="0"/>
          <c:showVal val="0"/>
          <c:showCatName val="0"/>
          <c:showSerName val="0"/>
          <c:showPercent val="0"/>
          <c:showBubbleSize val="0"/>
        </c:dLbls>
        <c:gapWidth val="219"/>
        <c:overlap val="-27"/>
        <c:axId val="145675032"/>
        <c:axId val="145667976"/>
      </c:barChart>
      <c:catAx>
        <c:axId val="145675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900" b="1" i="0" u="none" strike="noStrike" kern="1200" baseline="0">
                <a:solidFill>
                  <a:schemeClr val="tx1">
                    <a:lumMod val="65000"/>
                    <a:lumOff val="35000"/>
                  </a:schemeClr>
                </a:solidFill>
                <a:latin typeface="+mn-lt"/>
                <a:ea typeface="+mn-ea"/>
                <a:cs typeface="+mn-cs"/>
              </a:defRPr>
            </a:pPr>
            <a:endParaRPr lang="fr-FR"/>
          </a:p>
        </c:txPr>
        <c:crossAx val="145667976"/>
        <c:crosses val="autoZero"/>
        <c:auto val="1"/>
        <c:lblAlgn val="ctr"/>
        <c:lblOffset val="100"/>
        <c:tickLblSkip val="1"/>
        <c:noMultiLvlLbl val="0"/>
      </c:catAx>
      <c:valAx>
        <c:axId val="145667976"/>
        <c:scaling>
          <c:orientation val="minMax"/>
        </c:scaling>
        <c:delete val="1"/>
        <c:axPos val="l"/>
        <c:majorGridlines>
          <c:spPr>
            <a:ln w="9525" cap="flat" cmpd="sng" algn="ctr">
              <a:solidFill>
                <a:srgbClr val="126FB9"/>
              </a:solidFill>
              <a:round/>
            </a:ln>
            <a:effectLst/>
          </c:spPr>
        </c:majorGridlines>
        <c:numFmt formatCode="General" sourceLinked="1"/>
        <c:majorTickMark val="none"/>
        <c:minorTickMark val="none"/>
        <c:tickLblPos val="nextTo"/>
        <c:crossAx val="145675032"/>
        <c:crosses val="autoZero"/>
        <c:crossBetween val="between"/>
      </c:valAx>
      <c:spPr>
        <a:noFill/>
        <a:ln>
          <a:noFill/>
        </a:ln>
        <a:effectLst/>
      </c:spPr>
    </c:plotArea>
    <c:plotVisOnly val="1"/>
    <c:dispBlanksAs val="gap"/>
    <c:showDLblsOverMax val="0"/>
  </c:chart>
  <c:spPr>
    <a:solidFill>
      <a:schemeClr val="bg1"/>
    </a:solidFill>
    <a:ln w="25400" cap="flat" cmpd="sng" algn="ctr">
      <a:solidFill>
        <a:srgbClr val="126FB9"/>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solidFill>
                  <a:schemeClr val="tx1"/>
                </a:solidFill>
              </a:rPr>
              <a:t>Synthèse du nombre</a:t>
            </a:r>
            <a:r>
              <a:rPr lang="en-US" sz="1600" b="1" baseline="0">
                <a:solidFill>
                  <a:schemeClr val="tx1"/>
                </a:solidFill>
              </a:rPr>
              <a:t> de réponses par </a:t>
            </a:r>
            <a:r>
              <a:rPr lang="en-US" sz="1600" b="1" baseline="0">
                <a:solidFill>
                  <a:schemeClr val="accent1"/>
                </a:solidFill>
              </a:rPr>
              <a:t>Niveau de priorité</a:t>
            </a:r>
            <a:endParaRPr lang="en-US" sz="1600" b="1">
              <a:solidFill>
                <a:schemeClr val="accent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solidFill>
              <a:srgbClr val="FDC544"/>
            </a:solidFill>
            <a:ln>
              <a:noFill/>
            </a:ln>
            <a:effectLst/>
          </c:spPr>
          <c:invertIfNegative val="0"/>
          <c:dLbls>
            <c:spPr>
              <a:solidFill>
                <a:srgbClr val="126FB9"/>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'Synthèse graphique'!$G$7:$G$9</c:f>
              <c:strCache>
                <c:ptCount val="3"/>
                <c:pt idx="0">
                  <c:v>Nbr de réponses = prioritaire</c:v>
                </c:pt>
                <c:pt idx="1">
                  <c:v>Nbr de réponses = important, non prioritaire</c:v>
                </c:pt>
                <c:pt idx="2">
                  <c:v>Nbr de réponses = non prioritaire</c:v>
                </c:pt>
              </c:strCache>
            </c:strRef>
          </c:cat>
          <c:val>
            <c:numRef>
              <c:f>'Synthèse graphique'!$H$7:$H$9</c:f>
              <c:numCache>
                <c:formatCode>General</c:formatCode>
                <c:ptCount val="3"/>
                <c:pt idx="0">
                  <c:v>0</c:v>
                </c:pt>
                <c:pt idx="1">
                  <c:v>0</c:v>
                </c:pt>
                <c:pt idx="2">
                  <c:v>0</c:v>
                </c:pt>
              </c:numCache>
            </c:numRef>
          </c:val>
          <c:extLst>
            <c:ext xmlns:c16="http://schemas.microsoft.com/office/drawing/2014/chart" uri="{C3380CC4-5D6E-409C-BE32-E72D297353CC}">
              <c16:uniqueId val="{00000000-20EA-4206-B3AF-F39AD9F4FC1A}"/>
            </c:ext>
          </c:extLst>
        </c:ser>
        <c:dLbls>
          <c:dLblPos val="outEnd"/>
          <c:showLegendKey val="0"/>
          <c:showVal val="1"/>
          <c:showCatName val="0"/>
          <c:showSerName val="0"/>
          <c:showPercent val="0"/>
          <c:showBubbleSize val="0"/>
        </c:dLbls>
        <c:gapWidth val="219"/>
        <c:overlap val="-27"/>
        <c:axId val="145674248"/>
        <c:axId val="145670720"/>
      </c:barChart>
      <c:catAx>
        <c:axId val="145674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fr-FR"/>
          </a:p>
        </c:txPr>
        <c:crossAx val="145670720"/>
        <c:crosses val="autoZero"/>
        <c:auto val="1"/>
        <c:lblAlgn val="ctr"/>
        <c:lblOffset val="100"/>
        <c:noMultiLvlLbl val="0"/>
      </c:catAx>
      <c:valAx>
        <c:axId val="145670720"/>
        <c:scaling>
          <c:orientation val="minMax"/>
        </c:scaling>
        <c:delete val="1"/>
        <c:axPos val="l"/>
        <c:majorGridlines>
          <c:spPr>
            <a:ln w="9525" cap="flat" cmpd="sng" algn="ctr">
              <a:solidFill>
                <a:srgbClr val="126FB9"/>
              </a:solidFill>
              <a:round/>
            </a:ln>
            <a:effectLst/>
          </c:spPr>
        </c:majorGridlines>
        <c:numFmt formatCode="General" sourceLinked="1"/>
        <c:majorTickMark val="none"/>
        <c:minorTickMark val="none"/>
        <c:tickLblPos val="nextTo"/>
        <c:crossAx val="145674248"/>
        <c:crosses val="autoZero"/>
        <c:crossBetween val="between"/>
      </c:valAx>
      <c:spPr>
        <a:noFill/>
        <a:ln>
          <a:noFill/>
        </a:ln>
        <a:effectLst/>
      </c:spPr>
    </c:plotArea>
    <c:plotVisOnly val="1"/>
    <c:dispBlanksAs val="gap"/>
    <c:showDLblsOverMax val="0"/>
  </c:chart>
  <c:spPr>
    <a:solidFill>
      <a:schemeClr val="bg1"/>
    </a:solidFill>
    <a:ln w="25400" cap="flat" cmpd="sng" algn="ctr">
      <a:solidFill>
        <a:srgbClr val="126FB9"/>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solidFill>
                  <a:schemeClr val="tx1"/>
                </a:solidFill>
              </a:rPr>
              <a:t>Synthèse des réponses par </a:t>
            </a:r>
            <a:r>
              <a:rPr lang="en-US" sz="1600" b="1">
                <a:solidFill>
                  <a:schemeClr val="accent1"/>
                </a:solidFill>
              </a:rPr>
              <a:t>Catégorie</a:t>
            </a:r>
          </a:p>
        </c:rich>
      </c:tx>
      <c:layout>
        <c:manualLayout>
          <c:xMode val="edge"/>
          <c:yMode val="edge"/>
          <c:x val="0.18860486208301813"/>
          <c:y val="3.108338656244270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spPr>
            <a:ln w="28575" cap="rnd">
              <a:solidFill>
                <a:schemeClr val="accent6"/>
              </a:solidFill>
              <a:round/>
            </a:ln>
            <a:effectLst/>
          </c:spPr>
          <c:marker>
            <c:symbol val="circle"/>
            <c:size val="5"/>
            <c:spPr>
              <a:solidFill>
                <a:schemeClr val="accent6"/>
              </a:solidFill>
              <a:ln w="9525">
                <a:solidFill>
                  <a:schemeClr val="accent6"/>
                </a:solidFill>
              </a:ln>
              <a:effectLst/>
            </c:spPr>
          </c:marker>
          <c:dLbls>
            <c:delete val="1"/>
          </c:dLbls>
          <c:cat>
            <c:strRef>
              <c:f>'Synthèse graphique'!$Z$5:$Z$12</c:f>
              <c:strCache>
                <c:ptCount val="8"/>
                <c:pt idx="0">
                  <c:v>RECRUTEMENT</c:v>
                </c:pt>
                <c:pt idx="1">
                  <c:v>INTEGRATION</c:v>
                </c:pt>
                <c:pt idx="2">
                  <c:v>REMUNERATION - AVANTAGES</c:v>
                </c:pt>
                <c:pt idx="3">
                  <c:v>FORMATION - GPEC - EVOLUTION PROFESSIONNELLE</c:v>
                </c:pt>
                <c:pt idx="4">
                  <c:v>QUALITE DE VIE AU TRAVAIL - 
CONDITIONS DE TRAVAIL</c:v>
                </c:pt>
                <c:pt idx="5">
                  <c:v>MARQUE EMPLOYEUR ASSOCIATIF / RSO - DEMARCHE QUALITE</c:v>
                </c:pt>
                <c:pt idx="6">
                  <c:v>CLIMAT SOCIAL-DIALOGUE SOCIAL</c:v>
                </c:pt>
                <c:pt idx="7">
                  <c:v>GESTION ADMINISTRTIVE RH</c:v>
                </c:pt>
              </c:strCache>
            </c:strRef>
          </c:cat>
          <c:val>
            <c:numRef>
              <c:f>'Synthèse graphique'!$AC$5:$AC$12</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CCB1-4F74-B3C0-7D6FF69AB081}"/>
            </c:ext>
          </c:extLst>
        </c:ser>
        <c:dLbls>
          <c:showLegendKey val="0"/>
          <c:showVal val="1"/>
          <c:showCatName val="0"/>
          <c:showSerName val="0"/>
          <c:showPercent val="0"/>
          <c:showBubbleSize val="0"/>
        </c:dLbls>
        <c:axId val="145668760"/>
        <c:axId val="145671112"/>
      </c:radarChart>
      <c:catAx>
        <c:axId val="1456687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solidFill>
            <a:srgbClr val="F9DC7A"/>
          </a:solidFill>
          <a:ln w="9525" cap="flat" cmpd="sng" algn="ctr">
            <a:solidFill>
              <a:schemeClr val="tx1">
                <a:lumMod val="15000"/>
                <a:lumOff val="85000"/>
              </a:schemeClr>
            </a:solidFill>
            <a:round/>
          </a:ln>
          <a:effectLst/>
        </c:spPr>
        <c:txPr>
          <a:bodyPr rot="0" spcFirstLastPara="1" vertOverflow="ellipsis" wrap="square" anchor="ctr" anchorCtr="0"/>
          <a:lstStyle/>
          <a:p>
            <a:pPr>
              <a:defRPr sz="900" b="1" i="0" u="none" strike="noStrike" kern="1200" baseline="0">
                <a:solidFill>
                  <a:sysClr val="windowText" lastClr="000000"/>
                </a:solidFill>
                <a:latin typeface="+mn-lt"/>
                <a:ea typeface="+mn-ea"/>
                <a:cs typeface="+mn-cs"/>
              </a:defRPr>
            </a:pPr>
            <a:endParaRPr lang="fr-FR"/>
          </a:p>
        </c:txPr>
        <c:crossAx val="145671112"/>
        <c:crosses val="autoZero"/>
        <c:auto val="1"/>
        <c:lblAlgn val="ctr"/>
        <c:lblOffset val="100"/>
        <c:noMultiLvlLbl val="0"/>
      </c:catAx>
      <c:valAx>
        <c:axId val="145671112"/>
        <c:scaling>
          <c:orientation val="minMax"/>
        </c:scaling>
        <c:delete val="1"/>
        <c:axPos val="l"/>
        <c:majorGridlines>
          <c:spPr>
            <a:ln w="9525" cap="flat" cmpd="sng" algn="ctr">
              <a:solidFill>
                <a:schemeClr val="tx1">
                  <a:lumMod val="15000"/>
                  <a:lumOff val="85000"/>
                </a:schemeClr>
              </a:solidFill>
              <a:prstDash val="solid"/>
              <a:round/>
            </a:ln>
            <a:effectLst/>
          </c:spPr>
        </c:majorGridlines>
        <c:minorGridlines>
          <c:spPr>
            <a:ln w="9525" cap="flat" cmpd="sng" algn="ctr">
              <a:solidFill>
                <a:schemeClr val="tx1">
                  <a:lumMod val="5000"/>
                  <a:lumOff val="95000"/>
                </a:schemeClr>
              </a:solidFill>
              <a:round/>
            </a:ln>
            <a:effectLst/>
          </c:spPr>
        </c:minorGridlines>
        <c:numFmt formatCode="0.00" sourceLinked="1"/>
        <c:majorTickMark val="none"/>
        <c:minorTickMark val="none"/>
        <c:tickLblPos val="nextTo"/>
        <c:crossAx val="145668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126FB9"/>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502929</xdr:colOff>
      <xdr:row>1</xdr:row>
      <xdr:rowOff>61408</xdr:rowOff>
    </xdr:from>
    <xdr:to>
      <xdr:col>3</xdr:col>
      <xdr:colOff>1039228</xdr:colOff>
      <xdr:row>1</xdr:row>
      <xdr:rowOff>604914</xdr:rowOff>
    </xdr:to>
    <xdr:pic>
      <xdr:nvPicPr>
        <xdr:cNvPr id="2" name="Image 1" descr="Plan ESSMS numérique : enquête flash de l'Uniopss | Uriopss Hauts-de-France">
          <a:extLst>
            <a:ext uri="{FF2B5EF4-FFF2-40B4-BE49-F238E27FC236}">
              <a16:creationId xmlns:a16="http://schemas.microsoft.com/office/drawing/2014/main" id="{BD650D55-D0D4-4933-91BA-5FAF848D44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6753" y="61408"/>
          <a:ext cx="536299" cy="543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60810</xdr:colOff>
      <xdr:row>1</xdr:row>
      <xdr:rowOff>118790</xdr:rowOff>
    </xdr:from>
    <xdr:to>
      <xdr:col>3</xdr:col>
      <xdr:colOff>549344</xdr:colOff>
      <xdr:row>1</xdr:row>
      <xdr:rowOff>590743</xdr:rowOff>
    </xdr:to>
    <xdr:pic>
      <xdr:nvPicPr>
        <xdr:cNvPr id="3" name="Image 2">
          <a:extLst>
            <a:ext uri="{FF2B5EF4-FFF2-40B4-BE49-F238E27FC236}">
              <a16:creationId xmlns:a16="http://schemas.microsoft.com/office/drawing/2014/main" id="{8099023A-6204-4EAD-9B36-0295F6DA465F}"/>
            </a:ext>
          </a:extLst>
        </xdr:cNvPr>
        <xdr:cNvPicPr>
          <a:picLocks noChangeAspect="1"/>
        </xdr:cNvPicPr>
      </xdr:nvPicPr>
      <xdr:blipFill>
        <a:blip xmlns:r="http://schemas.openxmlformats.org/officeDocument/2006/relationships" r:embed="rId2"/>
        <a:stretch>
          <a:fillRect/>
        </a:stretch>
      </xdr:blipFill>
      <xdr:spPr>
        <a:xfrm>
          <a:off x="994634" y="118790"/>
          <a:ext cx="488534" cy="4719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38100</xdr:colOff>
      <xdr:row>22</xdr:row>
      <xdr:rowOff>114301</xdr:rowOff>
    </xdr:from>
    <xdr:to>
      <xdr:col>15</xdr:col>
      <xdr:colOff>523874</xdr:colOff>
      <xdr:row>39</xdr:row>
      <xdr:rowOff>144463</xdr:rowOff>
    </xdr:to>
    <xdr:graphicFrame macro="">
      <xdr:nvGraphicFramePr>
        <xdr:cNvPr id="2" name="Graphique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57467</xdr:colOff>
      <xdr:row>41</xdr:row>
      <xdr:rowOff>93661</xdr:rowOff>
    </xdr:from>
    <xdr:to>
      <xdr:col>15</xdr:col>
      <xdr:colOff>552450</xdr:colOff>
      <xdr:row>58</xdr:row>
      <xdr:rowOff>26353</xdr:rowOff>
    </xdr:to>
    <xdr:graphicFrame macro="">
      <xdr:nvGraphicFramePr>
        <xdr:cNvPr id="3" name="Graphique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39369</xdr:colOff>
      <xdr:row>2</xdr:row>
      <xdr:rowOff>30161</xdr:rowOff>
    </xdr:from>
    <xdr:to>
      <xdr:col>15</xdr:col>
      <xdr:colOff>514350</xdr:colOff>
      <xdr:row>20</xdr:row>
      <xdr:rowOff>66675</xdr:rowOff>
    </xdr:to>
    <xdr:graphicFrame macro="">
      <xdr:nvGraphicFramePr>
        <xdr:cNvPr id="4" name="Graphique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710313</xdr:colOff>
      <xdr:row>1</xdr:row>
      <xdr:rowOff>91440</xdr:rowOff>
    </xdr:from>
    <xdr:to>
      <xdr:col>3</xdr:col>
      <xdr:colOff>1247808</xdr:colOff>
      <xdr:row>1</xdr:row>
      <xdr:rowOff>634946</xdr:rowOff>
    </xdr:to>
    <xdr:pic>
      <xdr:nvPicPr>
        <xdr:cNvPr id="5" name="Image 4" descr="Plan ESSMS numérique : enquête flash de l'Uniopss | Uriopss Hauts-de-France">
          <a:extLst>
            <a:ext uri="{FF2B5EF4-FFF2-40B4-BE49-F238E27FC236}">
              <a16:creationId xmlns:a16="http://schemas.microsoft.com/office/drawing/2014/main" id="{810368D0-B3C1-470B-A48C-51F9F53A961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036193" y="175260"/>
          <a:ext cx="537495" cy="543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259080</xdr:colOff>
      <xdr:row>1</xdr:row>
      <xdr:rowOff>126261</xdr:rowOff>
    </xdr:from>
    <xdr:to>
      <xdr:col>3</xdr:col>
      <xdr:colOff>748809</xdr:colOff>
      <xdr:row>1</xdr:row>
      <xdr:rowOff>598214</xdr:rowOff>
    </xdr:to>
    <xdr:pic>
      <xdr:nvPicPr>
        <xdr:cNvPr id="9" name="Image 8">
          <a:extLst>
            <a:ext uri="{FF2B5EF4-FFF2-40B4-BE49-F238E27FC236}">
              <a16:creationId xmlns:a16="http://schemas.microsoft.com/office/drawing/2014/main" id="{CCCD1F59-8446-4EBF-B19B-0478AD2C25A8}"/>
            </a:ext>
          </a:extLst>
        </xdr:cNvPr>
        <xdr:cNvPicPr>
          <a:picLocks noChangeAspect="1"/>
        </xdr:cNvPicPr>
      </xdr:nvPicPr>
      <xdr:blipFill>
        <a:blip xmlns:r="http://schemas.openxmlformats.org/officeDocument/2006/relationships" r:embed="rId5"/>
        <a:stretch>
          <a:fillRect/>
        </a:stretch>
      </xdr:blipFill>
      <xdr:spPr>
        <a:xfrm>
          <a:off x="1584960" y="210081"/>
          <a:ext cx="489729" cy="471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435993</xdr:colOff>
      <xdr:row>1</xdr:row>
      <xdr:rowOff>38100</xdr:rowOff>
    </xdr:from>
    <xdr:to>
      <xdr:col>3</xdr:col>
      <xdr:colOff>973488</xdr:colOff>
      <xdr:row>1</xdr:row>
      <xdr:rowOff>581606</xdr:rowOff>
    </xdr:to>
    <xdr:pic>
      <xdr:nvPicPr>
        <xdr:cNvPr id="2" name="Image 1" descr="Plan ESSMS numérique : enquête flash de l'Uniopss | Uriopss Hauts-de-France">
          <a:extLst>
            <a:ext uri="{FF2B5EF4-FFF2-40B4-BE49-F238E27FC236}">
              <a16:creationId xmlns:a16="http://schemas.microsoft.com/office/drawing/2014/main" id="{4F48389C-C32F-4907-8E29-2EF69201F8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0893" y="38100"/>
          <a:ext cx="537495" cy="543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205740</xdr:colOff>
      <xdr:row>1</xdr:row>
      <xdr:rowOff>88161</xdr:rowOff>
    </xdr:from>
    <xdr:to>
      <xdr:col>3</xdr:col>
      <xdr:colOff>474489</xdr:colOff>
      <xdr:row>1</xdr:row>
      <xdr:rowOff>560114</xdr:rowOff>
    </xdr:to>
    <xdr:pic>
      <xdr:nvPicPr>
        <xdr:cNvPr id="3" name="Image 2">
          <a:extLst>
            <a:ext uri="{FF2B5EF4-FFF2-40B4-BE49-F238E27FC236}">
              <a16:creationId xmlns:a16="http://schemas.microsoft.com/office/drawing/2014/main" id="{22E8AF32-C92E-428A-8BC8-71F2843CF9F1}"/>
            </a:ext>
          </a:extLst>
        </xdr:cNvPr>
        <xdr:cNvPicPr>
          <a:picLocks noChangeAspect="1"/>
        </xdr:cNvPicPr>
      </xdr:nvPicPr>
      <xdr:blipFill>
        <a:blip xmlns:r="http://schemas.openxmlformats.org/officeDocument/2006/relationships" r:embed="rId2"/>
        <a:stretch>
          <a:fillRect/>
        </a:stretch>
      </xdr:blipFill>
      <xdr:spPr>
        <a:xfrm>
          <a:off x="1089660" y="88161"/>
          <a:ext cx="489729" cy="471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481713</xdr:colOff>
      <xdr:row>1</xdr:row>
      <xdr:rowOff>68580</xdr:rowOff>
    </xdr:from>
    <xdr:to>
      <xdr:col>3</xdr:col>
      <xdr:colOff>1041815</xdr:colOff>
      <xdr:row>1</xdr:row>
      <xdr:rowOff>634946</xdr:rowOff>
    </xdr:to>
    <xdr:pic>
      <xdr:nvPicPr>
        <xdr:cNvPr id="2" name="Image 1" descr="Plan ESSMS numérique : enquête flash de l'Uniopss | Uriopss Hauts-de-France">
          <a:extLst>
            <a:ext uri="{FF2B5EF4-FFF2-40B4-BE49-F238E27FC236}">
              <a16:creationId xmlns:a16="http://schemas.microsoft.com/office/drawing/2014/main" id="{30C01166-C210-48F1-A748-8152B55F0F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293" y="83820"/>
          <a:ext cx="560102" cy="5663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76200</xdr:colOff>
      <xdr:row>1</xdr:row>
      <xdr:rowOff>118641</xdr:rowOff>
    </xdr:from>
    <xdr:to>
      <xdr:col>3</xdr:col>
      <xdr:colOff>565929</xdr:colOff>
      <xdr:row>1</xdr:row>
      <xdr:rowOff>590594</xdr:rowOff>
    </xdr:to>
    <xdr:pic>
      <xdr:nvPicPr>
        <xdr:cNvPr id="3" name="Image 2">
          <a:extLst>
            <a:ext uri="{FF2B5EF4-FFF2-40B4-BE49-F238E27FC236}">
              <a16:creationId xmlns:a16="http://schemas.microsoft.com/office/drawing/2014/main" id="{AC83E6F3-AD13-477E-9A5A-3B8B40A1D22A}"/>
            </a:ext>
          </a:extLst>
        </xdr:cNvPr>
        <xdr:cNvPicPr>
          <a:picLocks noChangeAspect="1"/>
        </xdr:cNvPicPr>
      </xdr:nvPicPr>
      <xdr:blipFill>
        <a:blip xmlns:r="http://schemas.openxmlformats.org/officeDocument/2006/relationships" r:embed="rId2"/>
        <a:stretch>
          <a:fillRect/>
        </a:stretch>
      </xdr:blipFill>
      <xdr:spPr>
        <a:xfrm>
          <a:off x="1120140" y="133881"/>
          <a:ext cx="489729" cy="4719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397893</xdr:colOff>
      <xdr:row>1</xdr:row>
      <xdr:rowOff>60960</xdr:rowOff>
    </xdr:from>
    <xdr:to>
      <xdr:col>3</xdr:col>
      <xdr:colOff>935388</xdr:colOff>
      <xdr:row>1</xdr:row>
      <xdr:rowOff>604466</xdr:rowOff>
    </xdr:to>
    <xdr:pic>
      <xdr:nvPicPr>
        <xdr:cNvPr id="2" name="Image 1" descr="Plan ESSMS numérique : enquête flash de l'Uniopss | Uriopss Hauts-de-France">
          <a:extLst>
            <a:ext uri="{FF2B5EF4-FFF2-40B4-BE49-F238E27FC236}">
              <a16:creationId xmlns:a16="http://schemas.microsoft.com/office/drawing/2014/main" id="{E10E8B47-D00F-43C3-B2F6-F27B88E64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7553" y="76200"/>
          <a:ext cx="537495" cy="543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160020</xdr:colOff>
      <xdr:row>1</xdr:row>
      <xdr:rowOff>111021</xdr:rowOff>
    </xdr:from>
    <xdr:to>
      <xdr:col>3</xdr:col>
      <xdr:colOff>474489</xdr:colOff>
      <xdr:row>1</xdr:row>
      <xdr:rowOff>582974</xdr:rowOff>
    </xdr:to>
    <xdr:pic>
      <xdr:nvPicPr>
        <xdr:cNvPr id="3" name="Image 2">
          <a:extLst>
            <a:ext uri="{FF2B5EF4-FFF2-40B4-BE49-F238E27FC236}">
              <a16:creationId xmlns:a16="http://schemas.microsoft.com/office/drawing/2014/main" id="{9FE0EC04-8461-4E8E-B6DD-E2D87EB94FC8}"/>
            </a:ext>
          </a:extLst>
        </xdr:cNvPr>
        <xdr:cNvPicPr>
          <a:picLocks noChangeAspect="1"/>
        </xdr:cNvPicPr>
      </xdr:nvPicPr>
      <xdr:blipFill>
        <a:blip xmlns:r="http://schemas.openxmlformats.org/officeDocument/2006/relationships" r:embed="rId2"/>
        <a:stretch>
          <a:fillRect/>
        </a:stretch>
      </xdr:blipFill>
      <xdr:spPr>
        <a:xfrm>
          <a:off x="1074420" y="126261"/>
          <a:ext cx="489729" cy="4719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504176</xdr:colOff>
      <xdr:row>1</xdr:row>
      <xdr:rowOff>67240</xdr:rowOff>
    </xdr:from>
    <xdr:to>
      <xdr:col>3</xdr:col>
      <xdr:colOff>1041671</xdr:colOff>
      <xdr:row>1</xdr:row>
      <xdr:rowOff>610746</xdr:rowOff>
    </xdr:to>
    <xdr:pic>
      <xdr:nvPicPr>
        <xdr:cNvPr id="4" name="Image 3" descr="Plan ESSMS numérique : enquête flash de l'Uniopss | Uriopss Hauts-de-France">
          <a:extLst>
            <a:ext uri="{FF2B5EF4-FFF2-40B4-BE49-F238E27FC236}">
              <a16:creationId xmlns:a16="http://schemas.microsoft.com/office/drawing/2014/main" id="{BDBD9EB5-4292-DF9C-ECD6-FD3E0F6D35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5235" y="74711"/>
          <a:ext cx="537495" cy="543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45921</xdr:colOff>
      <xdr:row>1</xdr:row>
      <xdr:rowOff>109532</xdr:rowOff>
    </xdr:from>
    <xdr:to>
      <xdr:col>3</xdr:col>
      <xdr:colOff>535650</xdr:colOff>
      <xdr:row>1</xdr:row>
      <xdr:rowOff>581485</xdr:rowOff>
    </xdr:to>
    <xdr:pic>
      <xdr:nvPicPr>
        <xdr:cNvPr id="7" name="Image 6">
          <a:extLst>
            <a:ext uri="{FF2B5EF4-FFF2-40B4-BE49-F238E27FC236}">
              <a16:creationId xmlns:a16="http://schemas.microsoft.com/office/drawing/2014/main" id="{D72CABCA-C5FB-C186-1184-2A18F22A8213}"/>
            </a:ext>
          </a:extLst>
        </xdr:cNvPr>
        <xdr:cNvPicPr>
          <a:picLocks noChangeAspect="1"/>
        </xdr:cNvPicPr>
      </xdr:nvPicPr>
      <xdr:blipFill>
        <a:blip xmlns:r="http://schemas.openxmlformats.org/officeDocument/2006/relationships" r:embed="rId2"/>
        <a:stretch>
          <a:fillRect/>
        </a:stretch>
      </xdr:blipFill>
      <xdr:spPr>
        <a:xfrm>
          <a:off x="1046980" y="117003"/>
          <a:ext cx="489729" cy="4719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428373</xdr:colOff>
      <xdr:row>1</xdr:row>
      <xdr:rowOff>60960</xdr:rowOff>
    </xdr:from>
    <xdr:to>
      <xdr:col>3</xdr:col>
      <xdr:colOff>965868</xdr:colOff>
      <xdr:row>1</xdr:row>
      <xdr:rowOff>604466</xdr:rowOff>
    </xdr:to>
    <xdr:pic>
      <xdr:nvPicPr>
        <xdr:cNvPr id="2" name="Image 1" descr="Plan ESSMS numérique : enquête flash de l'Uniopss | Uriopss Hauts-de-France">
          <a:extLst>
            <a:ext uri="{FF2B5EF4-FFF2-40B4-BE49-F238E27FC236}">
              <a16:creationId xmlns:a16="http://schemas.microsoft.com/office/drawing/2014/main" id="{312D0F14-F47F-4942-BB17-0C8D2CD44A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7073" y="91440"/>
          <a:ext cx="537495" cy="543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91440</xdr:colOff>
      <xdr:row>1</xdr:row>
      <xdr:rowOff>118641</xdr:rowOff>
    </xdr:from>
    <xdr:to>
      <xdr:col>3</xdr:col>
      <xdr:colOff>436389</xdr:colOff>
      <xdr:row>1</xdr:row>
      <xdr:rowOff>590594</xdr:rowOff>
    </xdr:to>
    <xdr:pic>
      <xdr:nvPicPr>
        <xdr:cNvPr id="3" name="Image 2">
          <a:extLst>
            <a:ext uri="{FF2B5EF4-FFF2-40B4-BE49-F238E27FC236}">
              <a16:creationId xmlns:a16="http://schemas.microsoft.com/office/drawing/2014/main" id="{CD504A65-7D68-4DA7-BC07-33406460A4D2}"/>
            </a:ext>
          </a:extLst>
        </xdr:cNvPr>
        <xdr:cNvPicPr>
          <a:picLocks noChangeAspect="1"/>
        </xdr:cNvPicPr>
      </xdr:nvPicPr>
      <xdr:blipFill>
        <a:blip xmlns:r="http://schemas.openxmlformats.org/officeDocument/2006/relationships" r:embed="rId2"/>
        <a:stretch>
          <a:fillRect/>
        </a:stretch>
      </xdr:blipFill>
      <xdr:spPr>
        <a:xfrm>
          <a:off x="975360" y="149121"/>
          <a:ext cx="489729" cy="4719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533400</xdr:colOff>
      <xdr:row>1</xdr:row>
      <xdr:rowOff>53340</xdr:rowOff>
    </xdr:from>
    <xdr:to>
      <xdr:col>3</xdr:col>
      <xdr:colOff>1066800</xdr:colOff>
      <xdr:row>1</xdr:row>
      <xdr:rowOff>596846</xdr:rowOff>
    </xdr:to>
    <xdr:pic>
      <xdr:nvPicPr>
        <xdr:cNvPr id="2" name="Image 1" descr="Plan ESSMS numérique : enquête flash de l'Uniopss | Uriopss Hauts-de-France">
          <a:extLst>
            <a:ext uri="{FF2B5EF4-FFF2-40B4-BE49-F238E27FC236}">
              <a16:creationId xmlns:a16="http://schemas.microsoft.com/office/drawing/2014/main" id="{B433FD27-837F-4139-85FF-AF1C714132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1620" y="68580"/>
          <a:ext cx="533400" cy="543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106680</xdr:colOff>
      <xdr:row>1</xdr:row>
      <xdr:rowOff>95781</xdr:rowOff>
    </xdr:from>
    <xdr:to>
      <xdr:col>3</xdr:col>
      <xdr:colOff>596409</xdr:colOff>
      <xdr:row>1</xdr:row>
      <xdr:rowOff>567734</xdr:rowOff>
    </xdr:to>
    <xdr:pic>
      <xdr:nvPicPr>
        <xdr:cNvPr id="3" name="Image 2">
          <a:extLst>
            <a:ext uri="{FF2B5EF4-FFF2-40B4-BE49-F238E27FC236}">
              <a16:creationId xmlns:a16="http://schemas.microsoft.com/office/drawing/2014/main" id="{1CEC7A9C-5FE2-4F9D-AAA5-0498AF99835A}"/>
            </a:ext>
          </a:extLst>
        </xdr:cNvPr>
        <xdr:cNvPicPr>
          <a:picLocks noChangeAspect="1"/>
        </xdr:cNvPicPr>
      </xdr:nvPicPr>
      <xdr:blipFill>
        <a:blip xmlns:r="http://schemas.openxmlformats.org/officeDocument/2006/relationships" r:embed="rId2"/>
        <a:stretch>
          <a:fillRect/>
        </a:stretch>
      </xdr:blipFill>
      <xdr:spPr>
        <a:xfrm>
          <a:off x="1104900" y="111021"/>
          <a:ext cx="489729" cy="47195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420753</xdr:colOff>
      <xdr:row>1</xdr:row>
      <xdr:rowOff>30480</xdr:rowOff>
    </xdr:from>
    <xdr:to>
      <xdr:col>3</xdr:col>
      <xdr:colOff>958248</xdr:colOff>
      <xdr:row>1</xdr:row>
      <xdr:rowOff>573986</xdr:rowOff>
    </xdr:to>
    <xdr:pic>
      <xdr:nvPicPr>
        <xdr:cNvPr id="2" name="Image 1" descr="Plan ESSMS numérique : enquête flash de l'Uniopss | Uriopss Hauts-de-France">
          <a:extLst>
            <a:ext uri="{FF2B5EF4-FFF2-40B4-BE49-F238E27FC236}">
              <a16:creationId xmlns:a16="http://schemas.microsoft.com/office/drawing/2014/main" id="{1298069E-32F1-40CD-B43B-A88A3FCAF8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9453" y="76200"/>
          <a:ext cx="537495" cy="543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137160</xdr:colOff>
      <xdr:row>1</xdr:row>
      <xdr:rowOff>65301</xdr:rowOff>
    </xdr:from>
    <xdr:to>
      <xdr:col>3</xdr:col>
      <xdr:colOff>482109</xdr:colOff>
      <xdr:row>1</xdr:row>
      <xdr:rowOff>537254</xdr:rowOff>
    </xdr:to>
    <xdr:pic>
      <xdr:nvPicPr>
        <xdr:cNvPr id="3" name="Image 2">
          <a:extLst>
            <a:ext uri="{FF2B5EF4-FFF2-40B4-BE49-F238E27FC236}">
              <a16:creationId xmlns:a16="http://schemas.microsoft.com/office/drawing/2014/main" id="{1D4AB716-4E29-4D0C-9FF5-9F1C771398A4}"/>
            </a:ext>
          </a:extLst>
        </xdr:cNvPr>
        <xdr:cNvPicPr>
          <a:picLocks noChangeAspect="1"/>
        </xdr:cNvPicPr>
      </xdr:nvPicPr>
      <xdr:blipFill>
        <a:blip xmlns:r="http://schemas.openxmlformats.org/officeDocument/2006/relationships" r:embed="rId2"/>
        <a:stretch>
          <a:fillRect/>
        </a:stretch>
      </xdr:blipFill>
      <xdr:spPr>
        <a:xfrm>
          <a:off x="1021080" y="111021"/>
          <a:ext cx="489729" cy="47195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504573</xdr:colOff>
      <xdr:row>1</xdr:row>
      <xdr:rowOff>30480</xdr:rowOff>
    </xdr:from>
    <xdr:to>
      <xdr:col>3</xdr:col>
      <xdr:colOff>1042068</xdr:colOff>
      <xdr:row>1</xdr:row>
      <xdr:rowOff>573986</xdr:rowOff>
    </xdr:to>
    <xdr:pic>
      <xdr:nvPicPr>
        <xdr:cNvPr id="2" name="Image 1" descr="Plan ESSMS numérique : enquête flash de l'Uniopss | Uriopss Hauts-de-France">
          <a:extLst>
            <a:ext uri="{FF2B5EF4-FFF2-40B4-BE49-F238E27FC236}">
              <a16:creationId xmlns:a16="http://schemas.microsoft.com/office/drawing/2014/main" id="{BC2E55FA-D193-453F-9A47-DB2A37AC1B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76173" y="83820"/>
          <a:ext cx="537495" cy="543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76200</xdr:colOff>
      <xdr:row>1</xdr:row>
      <xdr:rowOff>72921</xdr:rowOff>
    </xdr:from>
    <xdr:to>
      <xdr:col>3</xdr:col>
      <xdr:colOff>565929</xdr:colOff>
      <xdr:row>1</xdr:row>
      <xdr:rowOff>544874</xdr:rowOff>
    </xdr:to>
    <xdr:pic>
      <xdr:nvPicPr>
        <xdr:cNvPr id="3" name="Image 2">
          <a:extLst>
            <a:ext uri="{FF2B5EF4-FFF2-40B4-BE49-F238E27FC236}">
              <a16:creationId xmlns:a16="http://schemas.microsoft.com/office/drawing/2014/main" id="{579A44AA-463E-4905-AF16-462B082439AB}"/>
            </a:ext>
          </a:extLst>
        </xdr:cNvPr>
        <xdr:cNvPicPr>
          <a:picLocks noChangeAspect="1"/>
        </xdr:cNvPicPr>
      </xdr:nvPicPr>
      <xdr:blipFill>
        <a:blip xmlns:r="http://schemas.openxmlformats.org/officeDocument/2006/relationships" r:embed="rId2"/>
        <a:stretch>
          <a:fillRect/>
        </a:stretch>
      </xdr:blipFill>
      <xdr:spPr>
        <a:xfrm>
          <a:off x="1447800" y="126261"/>
          <a:ext cx="489729" cy="47195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DC544"/>
    <pageSetUpPr fitToPage="1"/>
  </sheetPr>
  <dimension ref="A1:M27"/>
  <sheetViews>
    <sheetView showGridLines="0" tabSelected="1" zoomScale="102" zoomScaleNormal="102" workbookViewId="0">
      <pane ySplit="5" topLeftCell="A6" activePane="bottomLeft" state="frozen"/>
      <selection activeCell="H27" sqref="H27"/>
      <selection pane="bottomLeft" activeCell="G6" sqref="G6"/>
    </sheetView>
  </sheetViews>
  <sheetFormatPr baseColWidth="10" defaultColWidth="8.77734375" defaultRowHeight="18"/>
  <cols>
    <col min="1" max="1" width="6.44140625" style="6" customWidth="1"/>
    <col min="2" max="2" width="4.5546875" style="6" customWidth="1"/>
    <col min="3" max="3" width="1.77734375" style="6" customWidth="1"/>
    <col min="4" max="4" width="15.6640625" style="6" customWidth="1"/>
    <col min="5" max="5" width="7.6640625" style="13" customWidth="1"/>
    <col min="6" max="6" width="49.44140625" style="6" customWidth="1"/>
    <col min="7" max="7" width="24.33203125" style="6" customWidth="1"/>
    <col min="8" max="8" width="46.33203125" style="6" customWidth="1"/>
    <col min="9" max="9" width="21.77734375" style="6" customWidth="1"/>
    <col min="10" max="10" width="22" style="6" customWidth="1"/>
    <col min="11" max="16384" width="8.77734375" style="6"/>
  </cols>
  <sheetData>
    <row r="1" spans="1:10" ht="1.2" hidden="1" customHeight="1">
      <c r="A1"/>
      <c r="B1"/>
      <c r="C1"/>
      <c r="D1"/>
      <c r="E1" s="69"/>
      <c r="F1"/>
      <c r="G1"/>
      <c r="H1"/>
    </row>
    <row r="2" spans="1:10" ht="52.8" customHeight="1">
      <c r="A2"/>
      <c r="B2"/>
      <c r="C2"/>
      <c r="E2" s="151" t="s">
        <v>317</v>
      </c>
      <c r="F2" s="151"/>
      <c r="G2" s="151"/>
      <c r="H2" s="151"/>
      <c r="I2" s="151"/>
      <c r="J2" s="151"/>
    </row>
    <row r="3" spans="1:10" s="3" customFormat="1" ht="34.799999999999997" customHeight="1">
      <c r="A3" s="155"/>
      <c r="B3" s="155"/>
      <c r="C3" s="155"/>
      <c r="D3" s="156" t="s">
        <v>311</v>
      </c>
      <c r="E3" s="156"/>
      <c r="F3" s="156"/>
      <c r="G3" s="71" t="s">
        <v>0</v>
      </c>
      <c r="H3" s="71" t="s">
        <v>283</v>
      </c>
      <c r="I3" s="71" t="s">
        <v>313</v>
      </c>
      <c r="J3" s="72" t="s">
        <v>300</v>
      </c>
    </row>
    <row r="4" spans="1:10" s="3" customFormat="1" ht="15" customHeight="1">
      <c r="A4" s="158"/>
      <c r="B4" s="158"/>
      <c r="C4" s="158"/>
      <c r="D4" s="154" t="s">
        <v>287</v>
      </c>
      <c r="E4" s="154"/>
      <c r="F4" s="67" t="s">
        <v>248</v>
      </c>
      <c r="G4" s="157" t="s">
        <v>295</v>
      </c>
      <c r="H4" s="150" t="s">
        <v>298</v>
      </c>
      <c r="I4" s="154" t="s">
        <v>296</v>
      </c>
      <c r="J4" s="150" t="s">
        <v>301</v>
      </c>
    </row>
    <row r="5" spans="1:10" s="4" customFormat="1" ht="36" customHeight="1">
      <c r="A5" s="75"/>
      <c r="B5" s="76"/>
      <c r="C5" s="76"/>
      <c r="D5" s="153">
        <f>COUNTA(E6:E24)</f>
        <v>19</v>
      </c>
      <c r="E5" s="153"/>
      <c r="F5" s="68">
        <f>SUM(G6:G24)</f>
        <v>0</v>
      </c>
      <c r="G5" s="157"/>
      <c r="H5" s="150"/>
      <c r="I5" s="157"/>
      <c r="J5" s="150"/>
    </row>
    <row r="6" spans="1:10" s="5" customFormat="1" ht="37.200000000000003" customHeight="1">
      <c r="D6" s="152" t="s">
        <v>2</v>
      </c>
      <c r="E6" s="63" t="s">
        <v>3</v>
      </c>
      <c r="F6" s="64" t="s">
        <v>4</v>
      </c>
      <c r="G6" s="131">
        <v>0</v>
      </c>
      <c r="H6" s="131"/>
      <c r="I6" s="131"/>
      <c r="J6" s="132"/>
    </row>
    <row r="7" spans="1:10" s="5" customFormat="1" ht="37.200000000000003" customHeight="1">
      <c r="D7" s="152"/>
      <c r="E7" s="63" t="s">
        <v>7</v>
      </c>
      <c r="F7" s="65" t="s">
        <v>8</v>
      </c>
      <c r="G7" s="133">
        <v>0</v>
      </c>
      <c r="H7" s="131"/>
      <c r="I7" s="133"/>
      <c r="J7" s="134"/>
    </row>
    <row r="8" spans="1:10" s="5" customFormat="1" ht="34.799999999999997" customHeight="1">
      <c r="D8" s="152"/>
      <c r="E8" s="63" t="s">
        <v>10</v>
      </c>
      <c r="F8" s="65" t="s">
        <v>11</v>
      </c>
      <c r="G8" s="133">
        <v>0</v>
      </c>
      <c r="H8" s="131"/>
      <c r="I8" s="133"/>
      <c r="J8" s="134"/>
    </row>
    <row r="9" spans="1:10" s="5" customFormat="1" ht="42" customHeight="1">
      <c r="D9" s="147" t="s">
        <v>13</v>
      </c>
      <c r="E9" s="63" t="s">
        <v>14</v>
      </c>
      <c r="F9" s="65" t="s">
        <v>15</v>
      </c>
      <c r="G9" s="133">
        <v>0</v>
      </c>
      <c r="H9" s="131"/>
      <c r="I9" s="133"/>
      <c r="J9" s="134"/>
    </row>
    <row r="10" spans="1:10" s="5" customFormat="1" ht="60.6" customHeight="1">
      <c r="D10" s="148"/>
      <c r="E10" s="63" t="s">
        <v>16</v>
      </c>
      <c r="F10" s="65" t="s">
        <v>17</v>
      </c>
      <c r="G10" s="133">
        <v>0</v>
      </c>
      <c r="H10" s="131"/>
      <c r="I10" s="133"/>
      <c r="J10" s="134"/>
    </row>
    <row r="11" spans="1:10" s="5" customFormat="1" ht="42.6" customHeight="1">
      <c r="D11" s="148"/>
      <c r="E11" s="63" t="s">
        <v>18</v>
      </c>
      <c r="F11" s="65" t="s">
        <v>19</v>
      </c>
      <c r="G11" s="133">
        <v>0</v>
      </c>
      <c r="H11" s="131"/>
      <c r="I11" s="133"/>
      <c r="J11" s="134"/>
    </row>
    <row r="12" spans="1:10" s="5" customFormat="1" ht="64.8" customHeight="1">
      <c r="D12" s="148"/>
      <c r="E12" s="63" t="s">
        <v>20</v>
      </c>
      <c r="F12" s="65" t="s">
        <v>21</v>
      </c>
      <c r="G12" s="133">
        <v>0</v>
      </c>
      <c r="H12" s="131"/>
      <c r="I12" s="133"/>
      <c r="J12" s="134"/>
    </row>
    <row r="13" spans="1:10" s="5" customFormat="1" ht="48.6" customHeight="1">
      <c r="D13" s="148"/>
      <c r="E13" s="63" t="s">
        <v>22</v>
      </c>
      <c r="F13" s="65" t="s">
        <v>23</v>
      </c>
      <c r="G13" s="133">
        <v>0</v>
      </c>
      <c r="H13" s="131"/>
      <c r="I13" s="133"/>
      <c r="J13" s="134"/>
    </row>
    <row r="14" spans="1:10" s="8" customFormat="1" ht="63" customHeight="1">
      <c r="D14" s="66"/>
      <c r="E14" s="63" t="s">
        <v>24</v>
      </c>
      <c r="F14" s="65" t="s">
        <v>25</v>
      </c>
      <c r="G14" s="133">
        <v>0</v>
      </c>
      <c r="H14" s="131"/>
      <c r="I14" s="133"/>
      <c r="J14" s="134"/>
    </row>
    <row r="15" spans="1:10" s="8" customFormat="1" ht="49.8" customHeight="1">
      <c r="D15" s="147" t="s">
        <v>26</v>
      </c>
      <c r="E15" s="63" t="s">
        <v>27</v>
      </c>
      <c r="F15" s="65" t="s">
        <v>28</v>
      </c>
      <c r="G15" s="133">
        <v>0</v>
      </c>
      <c r="H15" s="131"/>
      <c r="I15" s="133"/>
      <c r="J15" s="134"/>
    </row>
    <row r="16" spans="1:10" s="8" customFormat="1" ht="34.799999999999997" customHeight="1">
      <c r="D16" s="148"/>
      <c r="E16" s="63" t="s">
        <v>29</v>
      </c>
      <c r="F16" s="65" t="s">
        <v>30</v>
      </c>
      <c r="G16" s="133">
        <v>0</v>
      </c>
      <c r="H16" s="131"/>
      <c r="I16" s="133"/>
      <c r="J16" s="134"/>
    </row>
    <row r="17" spans="3:13" s="8" customFormat="1" ht="158.4">
      <c r="D17" s="148"/>
      <c r="E17" s="63" t="s">
        <v>31</v>
      </c>
      <c r="F17" s="65" t="s">
        <v>32</v>
      </c>
      <c r="G17" s="133">
        <v>0</v>
      </c>
      <c r="H17" s="131"/>
      <c r="I17" s="133"/>
      <c r="J17" s="134"/>
    </row>
    <row r="18" spans="3:13" s="8" customFormat="1" ht="73.8" customHeight="1">
      <c r="D18" s="66"/>
      <c r="E18" s="63" t="s">
        <v>33</v>
      </c>
      <c r="F18" s="65" t="s">
        <v>34</v>
      </c>
      <c r="G18" s="133">
        <v>0</v>
      </c>
      <c r="H18" s="131"/>
      <c r="I18" s="133"/>
      <c r="J18" s="134"/>
    </row>
    <row r="19" spans="3:13" s="8" customFormat="1" ht="43.2" customHeight="1">
      <c r="D19" s="147" t="s">
        <v>35</v>
      </c>
      <c r="E19" s="63" t="s">
        <v>36</v>
      </c>
      <c r="F19" s="65" t="s">
        <v>272</v>
      </c>
      <c r="G19" s="133">
        <v>0</v>
      </c>
      <c r="H19" s="131"/>
      <c r="I19" s="133"/>
      <c r="J19" s="134"/>
    </row>
    <row r="20" spans="3:13" s="8" customFormat="1" ht="43.2" customHeight="1">
      <c r="D20" s="148"/>
      <c r="E20" s="63" t="s">
        <v>37</v>
      </c>
      <c r="F20" s="65" t="s">
        <v>273</v>
      </c>
      <c r="G20" s="133">
        <v>0</v>
      </c>
      <c r="H20" s="131"/>
      <c r="I20" s="133"/>
      <c r="J20" s="134"/>
    </row>
    <row r="21" spans="3:13" s="8" customFormat="1" ht="40.799999999999997" customHeight="1">
      <c r="D21" s="148"/>
      <c r="E21" s="63" t="s">
        <v>38</v>
      </c>
      <c r="F21" s="65" t="s">
        <v>39</v>
      </c>
      <c r="G21" s="133">
        <v>0</v>
      </c>
      <c r="H21" s="131"/>
      <c r="I21" s="133"/>
      <c r="J21" s="134"/>
    </row>
    <row r="22" spans="3:13" s="8" customFormat="1" ht="52.8">
      <c r="D22" s="149"/>
      <c r="E22" s="63" t="s">
        <v>40</v>
      </c>
      <c r="F22" s="65" t="s">
        <v>274</v>
      </c>
      <c r="G22" s="133">
        <v>0</v>
      </c>
      <c r="H22" s="131"/>
      <c r="I22" s="133"/>
      <c r="J22" s="134"/>
    </row>
    <row r="23" spans="3:13" s="8" customFormat="1" ht="40.799999999999997" customHeight="1">
      <c r="D23" s="147" t="s">
        <v>41</v>
      </c>
      <c r="E23" s="63" t="s">
        <v>276</v>
      </c>
      <c r="F23" s="65" t="s">
        <v>42</v>
      </c>
      <c r="G23" s="133">
        <v>0</v>
      </c>
      <c r="H23" s="131"/>
      <c r="I23" s="133"/>
      <c r="J23" s="134"/>
    </row>
    <row r="24" spans="3:13" s="8" customFormat="1" ht="42" customHeight="1">
      <c r="D24" s="149"/>
      <c r="E24" s="63" t="s">
        <v>275</v>
      </c>
      <c r="F24" s="65" t="s">
        <v>43</v>
      </c>
      <c r="G24" s="133">
        <v>0</v>
      </c>
      <c r="H24" s="131"/>
      <c r="I24" s="133"/>
      <c r="J24" s="134"/>
    </row>
    <row r="25" spans="3:13" s="8" customFormat="1">
      <c r="C25" s="6"/>
      <c r="D25" s="6"/>
      <c r="E25" s="13"/>
      <c r="F25" s="6"/>
      <c r="G25" s="6"/>
      <c r="H25" s="6"/>
      <c r="I25" s="6"/>
      <c r="J25" s="6"/>
      <c r="K25" s="6"/>
      <c r="L25" s="6"/>
      <c r="M25" s="6"/>
    </row>
    <row r="26" spans="3:13" s="8" customFormat="1">
      <c r="C26" s="6"/>
      <c r="D26" s="6"/>
      <c r="E26" s="13"/>
      <c r="F26" s="6"/>
      <c r="G26" s="6"/>
      <c r="H26" s="6"/>
      <c r="I26" s="6"/>
      <c r="J26" s="6"/>
      <c r="K26" s="6"/>
      <c r="L26" s="6"/>
      <c r="M26" s="6"/>
    </row>
    <row r="27" spans="3:13" s="8" customFormat="1" ht="31.95" customHeight="1">
      <c r="C27" s="6"/>
      <c r="D27" s="6"/>
      <c r="E27" s="13"/>
      <c r="F27" s="6"/>
      <c r="G27" s="6"/>
      <c r="H27" s="6"/>
      <c r="I27" s="6"/>
      <c r="J27" s="6"/>
      <c r="K27" s="6"/>
      <c r="L27" s="6"/>
      <c r="M27" s="6"/>
    </row>
  </sheetData>
  <sheetProtection algorithmName="SHA-512" hashValue="E+JmzbI1tzrjxvhxibBBY7fa0jWLwBXO/dA2gmcqmR+0d516tLiKYaiWnezI7HWI9ewxlblAHh6Y8UAQxtpyqA==" saltValue="zOBDGpGARU0k5DDH4gmqDw==" spinCount="100000" sheet="1" objects="1" scenarios="1" selectLockedCells="1" autoFilter="0"/>
  <mergeCells count="15">
    <mergeCell ref="A3:C3"/>
    <mergeCell ref="D3:F3"/>
    <mergeCell ref="G4:G5"/>
    <mergeCell ref="H4:H5"/>
    <mergeCell ref="I4:I5"/>
    <mergeCell ref="A4:C4"/>
    <mergeCell ref="D19:D22"/>
    <mergeCell ref="D23:D24"/>
    <mergeCell ref="J4:J5"/>
    <mergeCell ref="E2:J2"/>
    <mergeCell ref="D6:D8"/>
    <mergeCell ref="D9:D13"/>
    <mergeCell ref="D5:E5"/>
    <mergeCell ref="D4:E4"/>
    <mergeCell ref="D15:D17"/>
  </mergeCells>
  <conditionalFormatting sqref="G6:G24">
    <cfRule type="cellIs" dxfId="21" priority="1" operator="equal">
      <formula>0</formula>
    </cfRule>
    <cfRule type="dataBar" priority="2">
      <dataBar>
        <cfvo type="num" val="0"/>
        <cfvo type="num" val="4"/>
        <color rgb="FF126FB9"/>
      </dataBar>
      <extLst>
        <ext xmlns:x14="http://schemas.microsoft.com/office/spreadsheetml/2009/9/main" uri="{B025F937-C7B1-47D3-B67F-A62EFF666E3E}">
          <x14:id>{EA3C4ACB-0184-5749-A5C4-4A0F35C4A0FF}</x14:id>
        </ext>
      </extLst>
    </cfRule>
  </conditionalFormatting>
  <conditionalFormatting sqref="I6:I24">
    <cfRule type="iconSet" priority="3">
      <iconSet iconSet="4TrafficLights" reverse="1">
        <cfvo type="percent" val="0"/>
        <cfvo type="num" val="1"/>
        <cfvo type="num" val="2"/>
        <cfvo type="num" val="3"/>
      </iconSet>
    </cfRule>
  </conditionalFormatting>
  <dataValidations count="3">
    <dataValidation type="list" allowBlank="1" showInputMessage="1" showErrorMessage="1" sqref="J6:J24" xr:uid="{00000000-0002-0000-0000-000000000000}">
      <formula1>"Non,A faire,En cours,Oui"</formula1>
    </dataValidation>
    <dataValidation type="list" allowBlank="1" showInputMessage="1" showErrorMessage="1" sqref="G6:G24" xr:uid="{00000000-0002-0000-0000-000001000000}">
      <formula1>"0,1,2,3,4"</formula1>
    </dataValidation>
    <dataValidation type="list" allowBlank="1" showInputMessage="1" showErrorMessage="1" sqref="I6:I24" xr:uid="{00000000-0002-0000-0000-000002000000}">
      <formula1>"A,B,C"</formula1>
    </dataValidation>
  </dataValidations>
  <pageMargins left="0.7" right="0.7" top="0.75" bottom="0.75" header="0.3" footer="0.3"/>
  <pageSetup paperSize="9" scale="65" orientation="landscape" r:id="rId1"/>
  <drawing r:id="rId2"/>
  <extLst>
    <ext xmlns:x14="http://schemas.microsoft.com/office/spreadsheetml/2009/9/main" uri="{78C0D931-6437-407d-A8EE-F0AAD7539E65}">
      <x14:conditionalFormattings>
        <x14:conditionalFormatting xmlns:xm="http://schemas.microsoft.com/office/excel/2006/main">
          <x14:cfRule type="dataBar" id="{EA3C4ACB-0184-5749-A5C4-4A0F35C4A0FF}">
            <x14:dataBar minLength="0" maxLength="100" border="1" gradient="0" negativeBarBorderColorSameAsPositive="0">
              <x14:cfvo type="num">
                <xm:f>0</xm:f>
              </x14:cfvo>
              <x14:cfvo type="num">
                <xm:f>4</xm:f>
              </x14:cfvo>
              <x14:borderColor rgb="FF126FB9"/>
              <x14:negativeFillColor rgb="FFFF0000"/>
              <x14:negativeBorderColor rgb="FFFF0000"/>
              <x14:axisColor rgb="FF000000"/>
            </x14:dataBar>
          </x14:cfRule>
          <xm:sqref>G6:G24</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126FB9"/>
    <pageSetUpPr fitToPage="1"/>
  </sheetPr>
  <dimension ref="A1:AE92"/>
  <sheetViews>
    <sheetView showGridLines="0" zoomScaleNormal="100" workbookViewId="0">
      <selection activeCell="K2" sqref="K2"/>
    </sheetView>
  </sheetViews>
  <sheetFormatPr baseColWidth="10" defaultColWidth="11.44140625" defaultRowHeight="14.4"/>
  <cols>
    <col min="1" max="3" width="6.44140625" customWidth="1"/>
    <col min="4" max="4" width="22" style="77" customWidth="1"/>
    <col min="5" max="5" width="27.33203125" style="83" customWidth="1"/>
    <col min="6" max="6" width="9.44140625" style="77" customWidth="1"/>
    <col min="7" max="7" width="34.109375" style="83" customWidth="1"/>
    <col min="8" max="8" width="11.77734375" style="77" customWidth="1"/>
    <col min="9" max="9" width="1.44140625" customWidth="1"/>
    <col min="26" max="26" width="74.44140625" style="85" customWidth="1"/>
    <col min="27" max="30" width="11.44140625" style="86" customWidth="1"/>
  </cols>
  <sheetData>
    <row r="1" spans="1:31" ht="6.6" customHeight="1">
      <c r="G1" s="168"/>
      <c r="H1" s="168"/>
      <c r="I1" s="84"/>
      <c r="J1" s="84"/>
    </row>
    <row r="2" spans="1:31" ht="62.4" customHeight="1" thickBot="1">
      <c r="E2" s="204" t="s">
        <v>329</v>
      </c>
      <c r="F2" s="204"/>
      <c r="G2" s="204"/>
      <c r="H2" s="204"/>
      <c r="I2" s="204"/>
      <c r="J2" s="204"/>
    </row>
    <row r="3" spans="1:31" ht="17.399999999999999">
      <c r="D3" s="192" t="s">
        <v>244</v>
      </c>
      <c r="E3" s="193"/>
      <c r="F3" s="193"/>
      <c r="G3" s="193"/>
      <c r="H3" s="193"/>
      <c r="I3" s="194"/>
      <c r="X3" s="87"/>
      <c r="Y3" s="87"/>
      <c r="AE3" s="88"/>
    </row>
    <row r="4" spans="1:31">
      <c r="D4" s="89"/>
      <c r="E4" s="90"/>
      <c r="F4" s="91"/>
      <c r="G4" s="90"/>
      <c r="H4" s="91"/>
      <c r="I4" s="92"/>
      <c r="X4" s="87"/>
      <c r="Y4" s="86"/>
      <c r="AA4" s="86" t="s">
        <v>245</v>
      </c>
      <c r="AB4" s="86" t="s">
        <v>246</v>
      </c>
      <c r="AC4" s="86">
        <v>100</v>
      </c>
      <c r="AE4" s="88"/>
    </row>
    <row r="5" spans="1:31">
      <c r="D5" s="93" t="s">
        <v>247</v>
      </c>
      <c r="E5" s="94" t="s">
        <v>248</v>
      </c>
      <c r="F5" s="95">
        <f>+F15+F25+F35+F45+F55+F65+F75+F85</f>
        <v>0</v>
      </c>
      <c r="G5" s="96"/>
      <c r="H5" s="97"/>
      <c r="I5" s="98"/>
      <c r="X5" s="87"/>
      <c r="Y5" s="86"/>
      <c r="Z5" s="85" t="s">
        <v>234</v>
      </c>
      <c r="AA5" s="86">
        <f>+F15</f>
        <v>0</v>
      </c>
      <c r="AB5" s="86">
        <f>+D19</f>
        <v>76</v>
      </c>
      <c r="AC5" s="99">
        <f>+(AA5*100)/AB5</f>
        <v>0</v>
      </c>
      <c r="AE5" s="88"/>
    </row>
    <row r="6" spans="1:31">
      <c r="D6" s="191">
        <f>+D16+D26+D36+D46+D56+D66+D76+D86</f>
        <v>115</v>
      </c>
      <c r="E6" s="94"/>
      <c r="F6" s="100"/>
      <c r="G6" s="96"/>
      <c r="H6" s="97"/>
      <c r="I6" s="98"/>
      <c r="X6" s="87"/>
      <c r="Y6" s="86"/>
      <c r="Z6" s="85" t="s">
        <v>235</v>
      </c>
      <c r="AA6" s="86">
        <f>+F25</f>
        <v>0</v>
      </c>
      <c r="AB6" s="86">
        <f>+D29</f>
        <v>32</v>
      </c>
      <c r="AC6" s="99">
        <f t="shared" ref="AC6:AC12" si="0">+(AA6*100)/AB6</f>
        <v>0</v>
      </c>
      <c r="AE6" s="88"/>
    </row>
    <row r="7" spans="1:31">
      <c r="D7" s="191"/>
      <c r="E7" s="101" t="s">
        <v>280</v>
      </c>
      <c r="F7" s="102">
        <f>+F17+F27+F37+F47+F57+F67+F77+F87</f>
        <v>115</v>
      </c>
      <c r="G7" s="101" t="s">
        <v>277</v>
      </c>
      <c r="H7" s="102">
        <f>H17+H27+H37+H47+H57+H67+H77+H87</f>
        <v>0</v>
      </c>
      <c r="I7" s="98"/>
      <c r="X7" s="87"/>
      <c r="Y7" s="86"/>
      <c r="Z7" s="85" t="s">
        <v>238</v>
      </c>
      <c r="AA7" s="86">
        <f>+F35</f>
        <v>0</v>
      </c>
      <c r="AB7" s="86">
        <f>+D39</f>
        <v>56</v>
      </c>
      <c r="AC7" s="99">
        <f t="shared" si="0"/>
        <v>0</v>
      </c>
      <c r="AE7" s="88"/>
    </row>
    <row r="8" spans="1:31" ht="22.8">
      <c r="A8" s="155"/>
      <c r="B8" s="155"/>
      <c r="C8" s="155"/>
      <c r="D8" s="93" t="s">
        <v>249</v>
      </c>
      <c r="E8" s="103" t="s">
        <v>252</v>
      </c>
      <c r="F8" s="102">
        <f>+F18+F28+F38+F48+F58+F68+F78+F88</f>
        <v>0</v>
      </c>
      <c r="G8" s="103" t="s">
        <v>278</v>
      </c>
      <c r="H8" s="102">
        <f t="shared" ref="H8:H9" si="1">+H18+H28+H38+H48+H58+H68+H78+H88</f>
        <v>0</v>
      </c>
      <c r="I8" s="98"/>
      <c r="X8" s="87"/>
      <c r="Y8" s="86"/>
      <c r="Z8" s="85" t="s">
        <v>239</v>
      </c>
      <c r="AA8" s="86">
        <f>+F45</f>
        <v>0</v>
      </c>
      <c r="AB8" s="86">
        <f>+D49</f>
        <v>80</v>
      </c>
      <c r="AC8" s="99">
        <f t="shared" si="0"/>
        <v>0</v>
      </c>
      <c r="AE8" s="88"/>
    </row>
    <row r="9" spans="1:31" ht="18.75" customHeight="1">
      <c r="D9" s="191">
        <f>+D19+D29+D39+D49+D59+D69+D79+D89</f>
        <v>460</v>
      </c>
      <c r="E9" s="103" t="s">
        <v>253</v>
      </c>
      <c r="F9" s="102">
        <f>+F19+F29+F39+F49+F59+F69+F79+F89</f>
        <v>0</v>
      </c>
      <c r="G9" s="103" t="s">
        <v>279</v>
      </c>
      <c r="H9" s="102">
        <f t="shared" si="1"/>
        <v>0</v>
      </c>
      <c r="I9" s="98"/>
      <c r="X9" s="87"/>
      <c r="Y9" s="86"/>
      <c r="Z9" s="104" t="s">
        <v>240</v>
      </c>
      <c r="AA9" s="86">
        <f>+F55</f>
        <v>0</v>
      </c>
      <c r="AB9" s="86">
        <f>+D59</f>
        <v>56</v>
      </c>
      <c r="AC9" s="99">
        <f t="shared" si="0"/>
        <v>0</v>
      </c>
      <c r="AE9" s="88"/>
    </row>
    <row r="10" spans="1:31">
      <c r="D10" s="191"/>
      <c r="E10" s="103" t="s">
        <v>254</v>
      </c>
      <c r="F10" s="105">
        <f>+F20+F30+F40+F50+F60+F70+F80+F90</f>
        <v>0</v>
      </c>
      <c r="G10" s="103"/>
      <c r="H10" s="102"/>
      <c r="I10" s="98"/>
      <c r="X10" s="87"/>
      <c r="Y10" s="86"/>
      <c r="Z10" s="104" t="s">
        <v>241</v>
      </c>
      <c r="AA10" s="86">
        <f>+F65</f>
        <v>0</v>
      </c>
      <c r="AB10" s="86">
        <f>+D69</f>
        <v>52</v>
      </c>
      <c r="AC10" s="99">
        <f t="shared" si="0"/>
        <v>0</v>
      </c>
      <c r="AE10" s="88"/>
    </row>
    <row r="11" spans="1:31">
      <c r="D11" s="89"/>
      <c r="E11" s="106" t="s">
        <v>255</v>
      </c>
      <c r="F11" s="95">
        <f>+F21+F31+F41+F51+F61+F71+F81+F91</f>
        <v>0</v>
      </c>
      <c r="G11" s="96"/>
      <c r="H11" s="97"/>
      <c r="I11" s="98"/>
      <c r="X11" s="87"/>
      <c r="Y11" s="86"/>
      <c r="Z11" s="104" t="s">
        <v>242</v>
      </c>
      <c r="AA11" s="86">
        <f>+F75</f>
        <v>0</v>
      </c>
      <c r="AB11" s="86">
        <f>+D79</f>
        <v>68</v>
      </c>
      <c r="AC11" s="99">
        <f t="shared" si="0"/>
        <v>0</v>
      </c>
      <c r="AE11" s="88"/>
    </row>
    <row r="12" spans="1:31" ht="15" thickBot="1">
      <c r="D12" s="89"/>
      <c r="E12" s="107"/>
      <c r="F12" s="100"/>
      <c r="G12" s="107"/>
      <c r="H12" s="100"/>
      <c r="I12" s="92"/>
      <c r="X12" s="87"/>
      <c r="Y12" s="86"/>
      <c r="Z12" s="85" t="s">
        <v>251</v>
      </c>
      <c r="AA12" s="86">
        <f>+F85</f>
        <v>0</v>
      </c>
      <c r="AB12" s="86">
        <f>+D89</f>
        <v>40</v>
      </c>
      <c r="AC12" s="99">
        <f t="shared" si="0"/>
        <v>0</v>
      </c>
      <c r="AE12" s="88"/>
    </row>
    <row r="13" spans="1:31" ht="38.25" customHeight="1">
      <c r="D13" s="195" t="s">
        <v>292</v>
      </c>
      <c r="E13" s="196"/>
      <c r="F13" s="196"/>
      <c r="G13" s="196"/>
      <c r="H13" s="196"/>
      <c r="I13" s="197"/>
      <c r="X13" s="87"/>
      <c r="Y13" s="86"/>
      <c r="AE13" s="88"/>
    </row>
    <row r="14" spans="1:31" ht="17.25" customHeight="1">
      <c r="D14" s="93"/>
      <c r="E14" s="107"/>
      <c r="F14" s="100"/>
      <c r="G14" s="107"/>
      <c r="H14" s="100"/>
      <c r="I14" s="108"/>
      <c r="X14" s="87"/>
      <c r="Y14" s="109"/>
      <c r="Z14" s="110"/>
      <c r="AA14" s="109"/>
      <c r="AB14" s="109"/>
      <c r="AC14" s="109"/>
      <c r="AD14" s="109"/>
      <c r="AE14" s="87"/>
    </row>
    <row r="15" spans="1:31" ht="17.25" customHeight="1">
      <c r="D15" s="93" t="s">
        <v>247</v>
      </c>
      <c r="E15" s="94" t="s">
        <v>248</v>
      </c>
      <c r="F15" s="95">
        <f>SUM('1. RECRUTEMENT'!G6:G70)</f>
        <v>0</v>
      </c>
      <c r="G15" s="96"/>
      <c r="H15" s="97"/>
      <c r="I15" s="111"/>
      <c r="X15" s="87"/>
      <c r="Y15" s="109"/>
      <c r="Z15" s="110"/>
      <c r="AA15" s="109"/>
      <c r="AB15" s="109"/>
      <c r="AC15" s="109"/>
      <c r="AD15" s="109"/>
      <c r="AE15" s="87"/>
    </row>
    <row r="16" spans="1:31" ht="17.25" customHeight="1">
      <c r="D16" s="191">
        <f>COUNTA('1. RECRUTEMENT'!E6:E121)</f>
        <v>19</v>
      </c>
      <c r="E16" s="94"/>
      <c r="F16" s="100"/>
      <c r="G16" s="96"/>
      <c r="H16" s="97"/>
      <c r="I16" s="111"/>
      <c r="X16" s="87"/>
      <c r="Y16" s="109"/>
      <c r="Z16" s="110"/>
      <c r="AA16" s="109"/>
      <c r="AB16" s="109"/>
      <c r="AC16" s="109"/>
      <c r="AD16" s="109"/>
      <c r="AE16" s="87"/>
    </row>
    <row r="17" spans="2:31" ht="17.25" customHeight="1">
      <c r="D17" s="191"/>
      <c r="E17" s="101" t="s">
        <v>280</v>
      </c>
      <c r="F17" s="102">
        <f>COUNTIF('1. RECRUTEMENT'!G6:G24, 0)</f>
        <v>19</v>
      </c>
      <c r="G17" s="101" t="s">
        <v>277</v>
      </c>
      <c r="H17" s="102">
        <f>COUNTIF('1. RECRUTEMENT'!$I$6:$I$30, "A")</f>
        <v>0</v>
      </c>
      <c r="I17" s="111"/>
      <c r="X17" s="87"/>
      <c r="Y17" s="87"/>
      <c r="Z17" s="110"/>
      <c r="AA17" s="109"/>
      <c r="AB17" s="109"/>
      <c r="AC17" s="109"/>
      <c r="AD17" s="109"/>
      <c r="AE17" s="87"/>
    </row>
    <row r="18" spans="2:31" ht="17.25" customHeight="1">
      <c r="D18" s="93" t="s">
        <v>249</v>
      </c>
      <c r="E18" s="103" t="s">
        <v>252</v>
      </c>
      <c r="F18" s="105">
        <f>COUNTIF('1. RECRUTEMENT'!G6:G24, 1)</f>
        <v>0</v>
      </c>
      <c r="G18" s="103" t="s">
        <v>278</v>
      </c>
      <c r="H18" s="105">
        <f>COUNTIF('1. RECRUTEMENT'!$I$6:$I$30, "B")</f>
        <v>0</v>
      </c>
      <c r="I18" s="111"/>
      <c r="X18" s="87"/>
      <c r="Y18" s="87"/>
      <c r="Z18" s="110"/>
      <c r="AA18" s="109"/>
      <c r="AB18" s="109"/>
      <c r="AC18" s="109"/>
      <c r="AD18" s="109"/>
      <c r="AE18" s="87"/>
    </row>
    <row r="19" spans="2:31" ht="17.25" customHeight="1">
      <c r="D19" s="191">
        <f>D16*4</f>
        <v>76</v>
      </c>
      <c r="E19" s="103" t="s">
        <v>308</v>
      </c>
      <c r="F19" s="105">
        <f>COUNTIF('1. RECRUTEMENT'!G6:G24, 2)</f>
        <v>0</v>
      </c>
      <c r="G19" s="103" t="s">
        <v>279</v>
      </c>
      <c r="H19" s="105">
        <f>COUNTIF('1. RECRUTEMENT'!$I$6:$I$30, "C")</f>
        <v>0</v>
      </c>
      <c r="I19" s="111"/>
      <c r="Z19" s="110"/>
      <c r="AA19" s="109"/>
      <c r="AB19" s="109"/>
      <c r="AC19" s="109"/>
      <c r="AD19" s="109"/>
    </row>
    <row r="20" spans="2:31" ht="17.25" customHeight="1">
      <c r="D20" s="191"/>
      <c r="E20" s="103" t="s">
        <v>309</v>
      </c>
      <c r="F20" s="105">
        <f>COUNTIF('1. RECRUTEMENT'!G6:G24, 3)</f>
        <v>0</v>
      </c>
      <c r="G20" s="103"/>
      <c r="H20" s="105"/>
      <c r="I20" s="111"/>
    </row>
    <row r="21" spans="2:31" ht="17.25" customHeight="1">
      <c r="D21" s="93"/>
      <c r="E21" s="106" t="s">
        <v>255</v>
      </c>
      <c r="F21" s="95">
        <f>COUNTIF('1. RECRUTEMENT'!G6:G24, 4)</f>
        <v>0</v>
      </c>
      <c r="G21" s="96"/>
      <c r="H21" s="97"/>
      <c r="I21" s="111"/>
    </row>
    <row r="22" spans="2:31" ht="17.25" customHeight="1">
      <c r="D22" s="93"/>
      <c r="E22" s="107"/>
      <c r="F22" s="100"/>
      <c r="G22" s="107"/>
      <c r="H22" s="100"/>
      <c r="I22" s="108"/>
    </row>
    <row r="23" spans="2:31" ht="38.25" customHeight="1">
      <c r="B23" s="112"/>
      <c r="D23" s="201" t="s">
        <v>291</v>
      </c>
      <c r="E23" s="202"/>
      <c r="F23" s="202"/>
      <c r="G23" s="202"/>
      <c r="H23" s="202"/>
      <c r="I23" s="203"/>
    </row>
    <row r="24" spans="2:31" ht="17.25" customHeight="1">
      <c r="D24" s="113"/>
      <c r="E24" s="114"/>
      <c r="F24" s="115"/>
      <c r="G24" s="114"/>
      <c r="H24" s="115"/>
      <c r="I24" s="116"/>
    </row>
    <row r="25" spans="2:31" ht="17.25" customHeight="1">
      <c r="D25" s="117" t="s">
        <v>247</v>
      </c>
      <c r="E25" s="118" t="s">
        <v>248</v>
      </c>
      <c r="F25" s="95">
        <f>SUM('2. INTEGRATION'!G6:G31)</f>
        <v>0</v>
      </c>
      <c r="G25" s="119"/>
      <c r="H25" s="120"/>
      <c r="I25" s="121"/>
    </row>
    <row r="26" spans="2:31" ht="17.25" customHeight="1">
      <c r="D26" s="191">
        <f>COUNTA('2. INTEGRATION'!E6:E13)</f>
        <v>8</v>
      </c>
      <c r="E26" s="118"/>
      <c r="F26" s="122"/>
      <c r="G26" s="119"/>
      <c r="H26" s="120"/>
      <c r="I26" s="121"/>
    </row>
    <row r="27" spans="2:31" ht="17.25" customHeight="1">
      <c r="D27" s="191"/>
      <c r="E27" s="123" t="s">
        <v>280</v>
      </c>
      <c r="F27" s="102">
        <f>COUNTIF('2. INTEGRATION'!G6:G13, 0)</f>
        <v>8</v>
      </c>
      <c r="G27" s="101" t="s">
        <v>277</v>
      </c>
      <c r="H27" s="102">
        <f>COUNTIF('2. INTEGRATION'!$I$6:$I$30, "A")</f>
        <v>0</v>
      </c>
      <c r="I27" s="121"/>
    </row>
    <row r="28" spans="2:31" ht="17.25" customHeight="1">
      <c r="D28" s="117" t="s">
        <v>249</v>
      </c>
      <c r="E28" s="124" t="s">
        <v>252</v>
      </c>
      <c r="F28" s="105">
        <f>COUNTIF('2. INTEGRATION'!G6:G25, 1)</f>
        <v>0</v>
      </c>
      <c r="G28" s="103" t="s">
        <v>278</v>
      </c>
      <c r="H28" s="105">
        <f>COUNTIF('2. INTEGRATION'!$I$6:$I$30, "B")</f>
        <v>0</v>
      </c>
      <c r="I28" s="121"/>
    </row>
    <row r="29" spans="2:31" ht="17.25" customHeight="1">
      <c r="D29" s="191">
        <f>D26*4</f>
        <v>32</v>
      </c>
      <c r="E29" s="123" t="s">
        <v>256</v>
      </c>
      <c r="F29" s="102">
        <f>COUNTIF('2. INTEGRATION'!G6:G25, 2)</f>
        <v>0</v>
      </c>
      <c r="G29" s="103" t="s">
        <v>279</v>
      </c>
      <c r="H29" s="102">
        <f>COUNTIF('2. INTEGRATION'!$I$6:$I$30, "C")</f>
        <v>0</v>
      </c>
      <c r="I29" s="121"/>
    </row>
    <row r="30" spans="2:31" ht="17.25" customHeight="1">
      <c r="D30" s="191"/>
      <c r="E30" s="123" t="s">
        <v>309</v>
      </c>
      <c r="F30" s="102">
        <f>COUNTIF('2. INTEGRATION'!G6:G25, 3)</f>
        <v>0</v>
      </c>
      <c r="G30" s="103"/>
      <c r="H30" s="102"/>
      <c r="I30" s="121"/>
    </row>
    <row r="31" spans="2:31" ht="17.25" customHeight="1">
      <c r="D31" s="117"/>
      <c r="E31" s="125" t="s">
        <v>255</v>
      </c>
      <c r="F31" s="95">
        <f>COUNTIF('2. INTEGRATION'!G6:G25, 4)</f>
        <v>0</v>
      </c>
      <c r="G31" s="119"/>
      <c r="H31" s="120"/>
      <c r="I31" s="121"/>
    </row>
    <row r="32" spans="2:31" ht="17.25" customHeight="1">
      <c r="D32" s="113"/>
      <c r="E32" s="114"/>
      <c r="F32" s="115"/>
      <c r="G32" s="114"/>
      <c r="H32" s="115"/>
      <c r="I32" s="116"/>
    </row>
    <row r="33" spans="4:9" ht="38.25" customHeight="1">
      <c r="D33" s="201" t="s">
        <v>290</v>
      </c>
      <c r="E33" s="202"/>
      <c r="F33" s="202"/>
      <c r="G33" s="202"/>
      <c r="H33" s="202"/>
      <c r="I33" s="203"/>
    </row>
    <row r="34" spans="4:9" ht="17.25" customHeight="1">
      <c r="D34" s="113"/>
      <c r="E34" s="114"/>
      <c r="F34" s="115"/>
      <c r="G34" s="114"/>
      <c r="H34" s="115"/>
      <c r="I34" s="116"/>
    </row>
    <row r="35" spans="4:9" ht="17.25" customHeight="1">
      <c r="D35" s="117" t="s">
        <v>247</v>
      </c>
      <c r="E35" s="118" t="s">
        <v>248</v>
      </c>
      <c r="F35" s="95">
        <f>SUM('3. REMUNERATION - AVANTAGES'!G6:G31)</f>
        <v>0</v>
      </c>
      <c r="G35" s="119"/>
      <c r="H35" s="120"/>
      <c r="I35" s="121"/>
    </row>
    <row r="36" spans="4:9" ht="17.25" customHeight="1">
      <c r="D36" s="191">
        <f>COUNTA('3. REMUNERATION - AVANTAGES'!E6:E25)</f>
        <v>14</v>
      </c>
      <c r="E36" s="118"/>
      <c r="F36" s="95"/>
      <c r="G36" s="119"/>
      <c r="H36" s="120"/>
      <c r="I36" s="121"/>
    </row>
    <row r="37" spans="4:9" ht="17.25" customHeight="1">
      <c r="D37" s="191"/>
      <c r="E37" s="123" t="s">
        <v>280</v>
      </c>
      <c r="F37" s="102">
        <f>COUNTIF('3. REMUNERATION - AVANTAGES'!G6:G19, 0)</f>
        <v>14</v>
      </c>
      <c r="G37" s="101" t="s">
        <v>277</v>
      </c>
      <c r="H37" s="102">
        <f>COUNTIF('3. REMUNERATION - AVANTAGES'!$I$6:$I$30, "A")</f>
        <v>0</v>
      </c>
      <c r="I37" s="121"/>
    </row>
    <row r="38" spans="4:9" ht="17.25" customHeight="1">
      <c r="D38" s="117" t="s">
        <v>249</v>
      </c>
      <c r="E38" s="124" t="s">
        <v>252</v>
      </c>
      <c r="F38" s="105">
        <f>COUNTIF('3. REMUNERATION - AVANTAGES'!G5:G35, 1)</f>
        <v>0</v>
      </c>
      <c r="G38" s="103" t="s">
        <v>278</v>
      </c>
      <c r="H38" s="105">
        <f>COUNTIF('3. REMUNERATION - AVANTAGES'!$I$6:$I$30, "B")</f>
        <v>0</v>
      </c>
      <c r="I38" s="121"/>
    </row>
    <row r="39" spans="4:9" ht="17.25" customHeight="1">
      <c r="D39" s="191">
        <f>D36*4</f>
        <v>56</v>
      </c>
      <c r="E39" s="124" t="s">
        <v>256</v>
      </c>
      <c r="F39" s="102">
        <f>COUNTIF('3. REMUNERATION - AVANTAGES'!G5:G35, 2)</f>
        <v>0</v>
      </c>
      <c r="G39" s="103" t="s">
        <v>279</v>
      </c>
      <c r="H39" s="105">
        <f>COUNTIF('3. REMUNERATION - AVANTAGES'!$I$6:$I$30, "C")</f>
        <v>0</v>
      </c>
      <c r="I39" s="121"/>
    </row>
    <row r="40" spans="4:9" ht="17.25" customHeight="1">
      <c r="D40" s="191"/>
      <c r="E40" s="124" t="s">
        <v>309</v>
      </c>
      <c r="F40" s="102">
        <f>COUNTIF('3. REMUNERATION - AVANTAGES'!G5:G35, 3)</f>
        <v>0</v>
      </c>
      <c r="G40" s="103"/>
      <c r="H40" s="105"/>
      <c r="I40" s="121"/>
    </row>
    <row r="41" spans="4:9" ht="17.25" customHeight="1">
      <c r="D41" s="117"/>
      <c r="E41" s="125" t="s">
        <v>255</v>
      </c>
      <c r="F41" s="95">
        <f>COUNTIF('3. REMUNERATION - AVANTAGES'!G5:G35, 4)</f>
        <v>0</v>
      </c>
      <c r="G41" s="119"/>
      <c r="H41" s="120"/>
      <c r="I41" s="121"/>
    </row>
    <row r="42" spans="4:9" ht="17.25" customHeight="1">
      <c r="D42" s="113"/>
      <c r="E42" s="114"/>
      <c r="F42" s="115"/>
      <c r="G42" s="114"/>
      <c r="H42" s="115"/>
      <c r="I42" s="116"/>
    </row>
    <row r="43" spans="4:9" ht="38.25" customHeight="1">
      <c r="D43" s="201" t="s">
        <v>268</v>
      </c>
      <c r="E43" s="202"/>
      <c r="F43" s="202"/>
      <c r="G43" s="202"/>
      <c r="H43" s="202"/>
      <c r="I43" s="203"/>
    </row>
    <row r="44" spans="4:9" ht="17.25" customHeight="1">
      <c r="D44" s="93"/>
      <c r="E44" s="107"/>
      <c r="F44" s="100"/>
      <c r="G44" s="107"/>
      <c r="H44" s="100"/>
      <c r="I44" s="108"/>
    </row>
    <row r="45" spans="4:9" ht="17.25" customHeight="1">
      <c r="D45" s="93" t="s">
        <v>247</v>
      </c>
      <c r="E45" s="94" t="s">
        <v>248</v>
      </c>
      <c r="F45" s="95">
        <f>SUM('4. COMPETENCES-PARCOURS PRO'!G6:G25)</f>
        <v>0</v>
      </c>
      <c r="G45" s="96"/>
      <c r="H45" s="97"/>
      <c r="I45" s="111"/>
    </row>
    <row r="46" spans="4:9" ht="17.25" customHeight="1">
      <c r="D46" s="191">
        <f>COUNTA('4. COMPETENCES-PARCOURS PRO'!E6:E25)</f>
        <v>20</v>
      </c>
      <c r="E46" s="94"/>
      <c r="F46" s="100"/>
      <c r="G46" s="96"/>
      <c r="H46" s="97"/>
      <c r="I46" s="111"/>
    </row>
    <row r="47" spans="4:9" ht="17.25" customHeight="1">
      <c r="D47" s="191"/>
      <c r="E47" s="101" t="s">
        <v>280</v>
      </c>
      <c r="F47" s="102">
        <f>COUNTIF('4. COMPETENCES-PARCOURS PRO'!G5:G45, 0)</f>
        <v>20</v>
      </c>
      <c r="G47" s="101" t="s">
        <v>277</v>
      </c>
      <c r="H47" s="102">
        <f>COUNTIF('4. COMPETENCES-PARCOURS PRO'!$I$6:$I$30, "A")</f>
        <v>0</v>
      </c>
      <c r="I47" s="111"/>
    </row>
    <row r="48" spans="4:9" ht="17.25" customHeight="1">
      <c r="D48" s="93" t="s">
        <v>249</v>
      </c>
      <c r="E48" s="103" t="s">
        <v>252</v>
      </c>
      <c r="F48" s="105">
        <f>COUNTIF('4. COMPETENCES-PARCOURS PRO'!G5:G45, 1)</f>
        <v>0</v>
      </c>
      <c r="G48" s="103" t="s">
        <v>278</v>
      </c>
      <c r="H48" s="105">
        <f>COUNTIF('4. COMPETENCES-PARCOURS PRO'!$I$6:$I$30, "B")</f>
        <v>0</v>
      </c>
      <c r="I48" s="111"/>
    </row>
    <row r="49" spans="4:9" ht="17.25" customHeight="1">
      <c r="D49" s="191">
        <f>D46*4</f>
        <v>80</v>
      </c>
      <c r="E49" s="103" t="s">
        <v>256</v>
      </c>
      <c r="F49" s="102">
        <f>COUNTIF('4. COMPETENCES-PARCOURS PRO'!G5:G45, 2)</f>
        <v>0</v>
      </c>
      <c r="G49" s="103" t="s">
        <v>279</v>
      </c>
      <c r="H49" s="105">
        <f>COUNTIF('4. COMPETENCES-PARCOURS PRO'!I20:I35, "C")</f>
        <v>0</v>
      </c>
      <c r="I49" s="111"/>
    </row>
    <row r="50" spans="4:9" ht="17.25" customHeight="1">
      <c r="D50" s="191"/>
      <c r="E50" s="103" t="s">
        <v>309</v>
      </c>
      <c r="F50" s="102">
        <f>COUNTIF('4. COMPETENCES-PARCOURS PRO'!G5:G45, 3)</f>
        <v>0</v>
      </c>
      <c r="G50" s="103"/>
      <c r="H50" s="105"/>
      <c r="I50" s="111"/>
    </row>
    <row r="51" spans="4:9" ht="17.25" customHeight="1">
      <c r="D51" s="93"/>
      <c r="E51" s="106" t="s">
        <v>255</v>
      </c>
      <c r="F51" s="95">
        <f>COUNTIF('4. COMPETENCES-PARCOURS PRO'!G5:G45, 4)</f>
        <v>0</v>
      </c>
      <c r="G51" s="96"/>
      <c r="H51" s="97"/>
      <c r="I51" s="111"/>
    </row>
    <row r="52" spans="4:9" ht="17.25" customHeight="1">
      <c r="D52" s="93"/>
      <c r="E52" s="107"/>
      <c r="F52" s="100"/>
      <c r="G52" s="107"/>
      <c r="H52" s="100"/>
      <c r="I52" s="108"/>
    </row>
    <row r="53" spans="4:9" ht="38.25" customHeight="1">
      <c r="D53" s="198" t="s">
        <v>306</v>
      </c>
      <c r="E53" s="199"/>
      <c r="F53" s="199"/>
      <c r="G53" s="199"/>
      <c r="H53" s="199"/>
      <c r="I53" s="200"/>
    </row>
    <row r="54" spans="4:9" ht="17.25" customHeight="1">
      <c r="D54" s="93"/>
      <c r="E54" s="107"/>
      <c r="F54" s="100"/>
      <c r="G54" s="107"/>
      <c r="H54" s="100"/>
      <c r="I54" s="108"/>
    </row>
    <row r="55" spans="4:9" ht="17.25" customHeight="1">
      <c r="D55" s="93" t="s">
        <v>247</v>
      </c>
      <c r="E55" s="94" t="s">
        <v>248</v>
      </c>
      <c r="F55" s="95">
        <f>SUM('5. SANTE QVCT'!G6:G25)</f>
        <v>0</v>
      </c>
      <c r="G55" s="96"/>
      <c r="H55" s="97"/>
      <c r="I55" s="111"/>
    </row>
    <row r="56" spans="4:9" ht="17.25" customHeight="1">
      <c r="D56" s="191">
        <f>COUNTA('5. SANTE QVCT'!E6:E25)</f>
        <v>14</v>
      </c>
      <c r="E56" s="94"/>
      <c r="F56" s="95"/>
      <c r="G56" s="96"/>
      <c r="H56" s="97"/>
      <c r="I56" s="111"/>
    </row>
    <row r="57" spans="4:9" ht="17.25" customHeight="1">
      <c r="D57" s="191"/>
      <c r="E57" s="101" t="s">
        <v>280</v>
      </c>
      <c r="F57" s="102">
        <f>COUNTIF('5. SANTE QVCT'!G5:G55, 0)</f>
        <v>14</v>
      </c>
      <c r="G57" s="101" t="s">
        <v>277</v>
      </c>
      <c r="H57" s="102">
        <f>COUNTIF('5. SANTE QVCT'!$I$6:$I$30, "A")</f>
        <v>0</v>
      </c>
      <c r="I57" s="111"/>
    </row>
    <row r="58" spans="4:9" ht="17.25" customHeight="1">
      <c r="D58" s="93" t="s">
        <v>249</v>
      </c>
      <c r="E58" s="103" t="s">
        <v>252</v>
      </c>
      <c r="F58" s="105">
        <f>COUNTIF('5. SANTE QVCT'!G5:G55, 1)</f>
        <v>0</v>
      </c>
      <c r="G58" s="103" t="s">
        <v>278</v>
      </c>
      <c r="H58" s="105">
        <f>COUNTIF('5. SANTE QVCT'!$I$6:$I$30, "B")</f>
        <v>0</v>
      </c>
      <c r="I58" s="111"/>
    </row>
    <row r="59" spans="4:9" ht="17.25" customHeight="1">
      <c r="D59" s="191">
        <f>D56*4</f>
        <v>56</v>
      </c>
      <c r="E59" s="103" t="s">
        <v>256</v>
      </c>
      <c r="F59" s="102">
        <f>COUNTIF('5. SANTE QVCT'!G5:G55, 2)</f>
        <v>0</v>
      </c>
      <c r="G59" s="103" t="s">
        <v>279</v>
      </c>
      <c r="H59" s="105">
        <f>COUNTIF('5. SANTE QVCT'!$I$6:$I$30, "C")</f>
        <v>0</v>
      </c>
      <c r="I59" s="111"/>
    </row>
    <row r="60" spans="4:9" ht="17.25" customHeight="1">
      <c r="D60" s="191"/>
      <c r="E60" s="103" t="s">
        <v>309</v>
      </c>
      <c r="F60" s="102">
        <f>COUNTIF('5. SANTE QVCT'!G5:G55, 3)</f>
        <v>0</v>
      </c>
      <c r="G60" s="103"/>
      <c r="H60" s="105"/>
      <c r="I60" s="111"/>
    </row>
    <row r="61" spans="4:9" ht="17.25" customHeight="1">
      <c r="D61" s="93"/>
      <c r="E61" s="106" t="s">
        <v>255</v>
      </c>
      <c r="F61" s="95">
        <f>COUNTIF('5. SANTE QVCT'!G5:G55, 4)</f>
        <v>0</v>
      </c>
      <c r="G61" s="106"/>
      <c r="H61" s="97"/>
      <c r="I61" s="111"/>
    </row>
    <row r="62" spans="4:9" ht="17.25" customHeight="1">
      <c r="D62" s="93"/>
      <c r="E62" s="107"/>
      <c r="F62" s="100"/>
      <c r="G62" s="107"/>
      <c r="H62" s="100"/>
      <c r="I62" s="108"/>
    </row>
    <row r="63" spans="4:9" ht="38.25" customHeight="1">
      <c r="D63" s="198" t="s">
        <v>269</v>
      </c>
      <c r="E63" s="199"/>
      <c r="F63" s="199"/>
      <c r="G63" s="199"/>
      <c r="H63" s="199"/>
      <c r="I63" s="200"/>
    </row>
    <row r="64" spans="4:9" ht="17.25" customHeight="1">
      <c r="D64" s="113"/>
      <c r="E64" s="114"/>
      <c r="F64" s="115"/>
      <c r="G64" s="114"/>
      <c r="H64" s="115"/>
      <c r="I64" s="116"/>
    </row>
    <row r="65" spans="4:9" ht="17.25" customHeight="1">
      <c r="D65" s="93" t="s">
        <v>247</v>
      </c>
      <c r="E65" s="118" t="s">
        <v>248</v>
      </c>
      <c r="F65" s="95">
        <f>SUM('6.  IDENTITE EMPLOYEUR - RSO  '!G6:G25)</f>
        <v>0</v>
      </c>
      <c r="G65" s="119"/>
      <c r="H65" s="120"/>
      <c r="I65" s="121"/>
    </row>
    <row r="66" spans="4:9" ht="17.25" customHeight="1">
      <c r="D66" s="191">
        <f>COUNTA('6.  IDENTITE EMPLOYEUR - RSO  '!E6:E25)</f>
        <v>13</v>
      </c>
      <c r="E66" s="118"/>
      <c r="F66" s="95"/>
      <c r="G66" s="119"/>
      <c r="H66" s="120"/>
      <c r="I66" s="121"/>
    </row>
    <row r="67" spans="4:9" ht="17.25" customHeight="1">
      <c r="D67" s="191"/>
      <c r="E67" s="123" t="s">
        <v>280</v>
      </c>
      <c r="F67" s="102">
        <f>COUNTIF('6.  IDENTITE EMPLOYEUR - RSO  '!G6:G18, 0)</f>
        <v>13</v>
      </c>
      <c r="G67" s="101" t="s">
        <v>277</v>
      </c>
      <c r="H67" s="102">
        <f>COUNTIF('6.  IDENTITE EMPLOYEUR - RSO  '!$I$6:$I$18, "A")</f>
        <v>0</v>
      </c>
      <c r="I67" s="121"/>
    </row>
    <row r="68" spans="4:9" ht="17.25" customHeight="1">
      <c r="D68" s="93" t="s">
        <v>249</v>
      </c>
      <c r="E68" s="124" t="s">
        <v>252</v>
      </c>
      <c r="F68" s="105">
        <f>COUNTIF('6.  IDENTITE EMPLOYEUR - RSO  '!G6:G18, 1)</f>
        <v>0</v>
      </c>
      <c r="G68" s="103" t="s">
        <v>278</v>
      </c>
      <c r="H68" s="105">
        <f>COUNTIF('6.  IDENTITE EMPLOYEUR - RSO  '!$I$6:$I$18, "B")</f>
        <v>0</v>
      </c>
      <c r="I68" s="121"/>
    </row>
    <row r="69" spans="4:9" ht="17.25" customHeight="1">
      <c r="D69" s="191">
        <f>D66*4</f>
        <v>52</v>
      </c>
      <c r="E69" s="124" t="s">
        <v>256</v>
      </c>
      <c r="F69" s="105">
        <f>COUNTIF('6.  IDENTITE EMPLOYEUR - RSO  '!G6:G18, 2)</f>
        <v>0</v>
      </c>
      <c r="G69" s="103" t="s">
        <v>279</v>
      </c>
      <c r="H69" s="105">
        <f>COUNTIF('6.  IDENTITE EMPLOYEUR - RSO  '!$I$6:$I$18, "C")</f>
        <v>0</v>
      </c>
      <c r="I69" s="121"/>
    </row>
    <row r="70" spans="4:9" ht="17.25" customHeight="1">
      <c r="D70" s="191"/>
      <c r="E70" s="124" t="s">
        <v>309</v>
      </c>
      <c r="F70" s="105">
        <f>COUNTIF('6.  IDENTITE EMPLOYEUR - RSO  '!G6:G18, 3)</f>
        <v>0</v>
      </c>
      <c r="G70" s="103"/>
      <c r="H70" s="105"/>
      <c r="I70" s="121"/>
    </row>
    <row r="71" spans="4:9" ht="17.25" customHeight="1">
      <c r="D71" s="117"/>
      <c r="E71" s="125" t="s">
        <v>255</v>
      </c>
      <c r="F71" s="95">
        <f>COUNTIF('6.  IDENTITE EMPLOYEUR - RSO  '!G6:G18, 4)</f>
        <v>0</v>
      </c>
      <c r="G71" s="119"/>
      <c r="H71" s="120"/>
      <c r="I71" s="121"/>
    </row>
    <row r="72" spans="4:9" ht="17.25" customHeight="1">
      <c r="D72" s="113"/>
      <c r="E72" s="114"/>
      <c r="F72" s="115"/>
      <c r="G72" s="114"/>
      <c r="H72" s="115"/>
      <c r="I72" s="116"/>
    </row>
    <row r="73" spans="4:9" ht="37.950000000000003" customHeight="1">
      <c r="D73" s="198" t="s">
        <v>270</v>
      </c>
      <c r="E73" s="199"/>
      <c r="F73" s="199"/>
      <c r="G73" s="199"/>
      <c r="H73" s="199"/>
      <c r="I73" s="200"/>
    </row>
    <row r="74" spans="4:9" ht="17.25" customHeight="1">
      <c r="D74" s="93"/>
      <c r="E74" s="107"/>
      <c r="F74" s="100"/>
      <c r="G74" s="107"/>
      <c r="H74" s="100"/>
      <c r="I74" s="108"/>
    </row>
    <row r="75" spans="4:9" ht="17.25" customHeight="1">
      <c r="D75" s="93" t="s">
        <v>247</v>
      </c>
      <c r="E75" s="94" t="s">
        <v>248</v>
      </c>
      <c r="F75" s="95">
        <f>SUM('7. RELATIONS DE TRAVAIL'!G6:G25)</f>
        <v>0</v>
      </c>
      <c r="G75" s="96"/>
      <c r="H75" s="97"/>
      <c r="I75" s="111"/>
    </row>
    <row r="76" spans="4:9" ht="17.25" customHeight="1">
      <c r="D76" s="191">
        <f>COUNTA('7. RELATIONS DE TRAVAIL'!E6:E28)</f>
        <v>17</v>
      </c>
      <c r="E76" s="94"/>
      <c r="F76" s="95"/>
      <c r="G76" s="96"/>
      <c r="H76" s="97"/>
      <c r="I76" s="111"/>
    </row>
    <row r="77" spans="4:9" ht="17.25" customHeight="1">
      <c r="D77" s="191"/>
      <c r="E77" s="101" t="s">
        <v>280</v>
      </c>
      <c r="F77" s="102">
        <f>COUNTIF('7. RELATIONS DE TRAVAIL'!G6:G22, 0)</f>
        <v>17</v>
      </c>
      <c r="G77" s="101" t="s">
        <v>277</v>
      </c>
      <c r="H77" s="102">
        <f>COUNTIF('7. RELATIONS DE TRAVAIL'!$I$6:$I$30, "A")</f>
        <v>0</v>
      </c>
      <c r="I77" s="111"/>
    </row>
    <row r="78" spans="4:9" ht="17.25" customHeight="1">
      <c r="D78" s="93" t="s">
        <v>249</v>
      </c>
      <c r="E78" s="103" t="s">
        <v>252</v>
      </c>
      <c r="F78" s="105">
        <f>COUNTIF('7. RELATIONS DE TRAVAIL'!G6:G22, 1)</f>
        <v>0</v>
      </c>
      <c r="G78" s="103" t="s">
        <v>278</v>
      </c>
      <c r="H78" s="105">
        <f>COUNTIF('7. RELATIONS DE TRAVAIL'!$I$6:$I$30, "B")</f>
        <v>0</v>
      </c>
      <c r="I78" s="111"/>
    </row>
    <row r="79" spans="4:9" ht="17.25" customHeight="1">
      <c r="D79" s="191">
        <f>D76*4</f>
        <v>68</v>
      </c>
      <c r="E79" s="103" t="s">
        <v>256</v>
      </c>
      <c r="F79" s="105">
        <f>COUNTIF('7. RELATIONS DE TRAVAIL'!G6:G22, 2)</f>
        <v>0</v>
      </c>
      <c r="G79" s="103" t="s">
        <v>279</v>
      </c>
      <c r="H79" s="105">
        <f>COUNTIF('7. RELATIONS DE TRAVAIL'!$I$6:$I$30, "C")</f>
        <v>0</v>
      </c>
      <c r="I79" s="111"/>
    </row>
    <row r="80" spans="4:9" ht="17.25" customHeight="1">
      <c r="D80" s="191"/>
      <c r="E80" s="103" t="s">
        <v>309</v>
      </c>
      <c r="F80" s="105">
        <f>COUNTIF('7. RELATIONS DE TRAVAIL'!G6:G22, 3)</f>
        <v>0</v>
      </c>
      <c r="G80" s="103"/>
      <c r="H80" s="105"/>
      <c r="I80" s="111"/>
    </row>
    <row r="81" spans="4:9" ht="17.25" customHeight="1">
      <c r="D81" s="93"/>
      <c r="E81" s="106" t="s">
        <v>255</v>
      </c>
      <c r="F81" s="95">
        <f>COUNTIF('7. RELATIONS DE TRAVAIL'!G6:G22, 4)</f>
        <v>0</v>
      </c>
      <c r="G81" s="96"/>
      <c r="H81" s="97"/>
      <c r="I81" s="111"/>
    </row>
    <row r="82" spans="4:9" ht="17.25" customHeight="1" thickBot="1">
      <c r="D82" s="126"/>
      <c r="E82" s="127"/>
      <c r="F82" s="128"/>
      <c r="G82" s="127"/>
      <c r="H82" s="128"/>
      <c r="I82" s="129"/>
    </row>
    <row r="83" spans="4:9" ht="37.950000000000003" customHeight="1">
      <c r="D83" s="198" t="s">
        <v>307</v>
      </c>
      <c r="E83" s="199"/>
      <c r="F83" s="199"/>
      <c r="G83" s="199"/>
      <c r="H83" s="199"/>
      <c r="I83" s="200"/>
    </row>
    <row r="84" spans="4:9" ht="15.45" customHeight="1">
      <c r="D84" s="93"/>
      <c r="E84" s="107"/>
      <c r="F84" s="100"/>
      <c r="G84" s="107"/>
      <c r="H84" s="100"/>
      <c r="I84" s="108"/>
    </row>
    <row r="85" spans="4:9" ht="15.45" customHeight="1">
      <c r="D85" s="93" t="s">
        <v>247</v>
      </c>
      <c r="E85" s="94" t="s">
        <v>248</v>
      </c>
      <c r="F85" s="95">
        <f>SUM('8. GESTION ADMINISTRATIVE RH'!G6:G21)</f>
        <v>0</v>
      </c>
      <c r="G85" s="96"/>
      <c r="H85" s="97"/>
      <c r="I85" s="111"/>
    </row>
    <row r="86" spans="4:9" ht="15.45" customHeight="1">
      <c r="D86" s="191">
        <f>COUNTA('8. GESTION ADMINISTRATIVE RH'!E6:E29)</f>
        <v>10</v>
      </c>
      <c r="E86" s="94"/>
      <c r="F86" s="95"/>
      <c r="G86" s="96"/>
      <c r="H86" s="97"/>
      <c r="I86" s="111"/>
    </row>
    <row r="87" spans="4:9" ht="15.45" customHeight="1">
      <c r="D87" s="191"/>
      <c r="E87" s="101" t="s">
        <v>280</v>
      </c>
      <c r="F87" s="102">
        <f>COUNTIF('8. GESTION ADMINISTRATIVE RH'!G6:G15, 0)</f>
        <v>10</v>
      </c>
      <c r="G87" s="101" t="s">
        <v>277</v>
      </c>
      <c r="H87" s="102">
        <f>COUNTIF('8. GESTION ADMINISTRATIVE RH'!$I$6:$I$30, "A")</f>
        <v>0</v>
      </c>
      <c r="I87" s="111"/>
    </row>
    <row r="88" spans="4:9" ht="15.45" customHeight="1">
      <c r="D88" s="93" t="s">
        <v>249</v>
      </c>
      <c r="E88" s="103" t="s">
        <v>252</v>
      </c>
      <c r="F88" s="105">
        <f>COUNTIF('8. GESTION ADMINISTRATIVE RH'!G6:G15, 1)</f>
        <v>0</v>
      </c>
      <c r="G88" s="103" t="s">
        <v>278</v>
      </c>
      <c r="H88" s="105">
        <f>COUNTIF('8. GESTION ADMINISTRATIVE RH'!$I$6:$I$30, "B")</f>
        <v>0</v>
      </c>
      <c r="I88" s="111"/>
    </row>
    <row r="89" spans="4:9" ht="15.45" customHeight="1">
      <c r="D89" s="191">
        <f>D86*4</f>
        <v>40</v>
      </c>
      <c r="E89" s="103" t="s">
        <v>256</v>
      </c>
      <c r="F89" s="105">
        <f>COUNTIF('8. GESTION ADMINISTRATIVE RH'!G6:G15, 2)</f>
        <v>0</v>
      </c>
      <c r="G89" s="103" t="s">
        <v>279</v>
      </c>
      <c r="H89" s="105">
        <f>COUNTIF('8. GESTION ADMINISTRATIVE RH'!$I$6:$I$30, "C")</f>
        <v>0</v>
      </c>
      <c r="I89" s="111"/>
    </row>
    <row r="90" spans="4:9" ht="15.45" customHeight="1">
      <c r="D90" s="191"/>
      <c r="E90" s="103" t="s">
        <v>254</v>
      </c>
      <c r="F90" s="105">
        <f>COUNTIF('8. GESTION ADMINISTRATIVE RH'!G6:G15, 3)</f>
        <v>0</v>
      </c>
      <c r="G90" s="103"/>
      <c r="H90" s="105"/>
      <c r="I90" s="111"/>
    </row>
    <row r="91" spans="4:9" ht="15.45" customHeight="1">
      <c r="D91" s="93"/>
      <c r="E91" s="106" t="s">
        <v>255</v>
      </c>
      <c r="F91" s="95">
        <f>COUNTIF('8. GESTION ADMINISTRATIVE RH'!G6:G15, 4)</f>
        <v>0</v>
      </c>
      <c r="G91" s="96"/>
      <c r="H91" s="97"/>
      <c r="I91" s="111"/>
    </row>
    <row r="92" spans="4:9" ht="15.45" customHeight="1" thickBot="1">
      <c r="D92" s="126"/>
      <c r="E92" s="127"/>
      <c r="F92" s="130"/>
      <c r="G92" s="127"/>
      <c r="H92" s="128"/>
      <c r="I92" s="129"/>
    </row>
  </sheetData>
  <sheetProtection algorithmName="SHA-512" hashValue="6skCL0TjHElEN8CbVVa5qLJSd0UkSL2cx1UgaWq5v+Q+hzYZtHU4TJnTBxR9qWNyEfy95ZeJQ+Kx6ZUV3dugcA==" saltValue="gXzJo75eAgphq5U4tqC1fg==" spinCount="100000" sheet="1" objects="1" scenarios="1" selectLockedCells="1" selectUnlockedCells="1"/>
  <mergeCells count="30">
    <mergeCell ref="E2:J2"/>
    <mergeCell ref="G1:H1"/>
    <mergeCell ref="D86:D87"/>
    <mergeCell ref="D89:D90"/>
    <mergeCell ref="D19:D20"/>
    <mergeCell ref="D73:I73"/>
    <mergeCell ref="D76:D77"/>
    <mergeCell ref="D79:D80"/>
    <mergeCell ref="D23:I23"/>
    <mergeCell ref="D33:I33"/>
    <mergeCell ref="D36:D37"/>
    <mergeCell ref="D39:D40"/>
    <mergeCell ref="D83:I83"/>
    <mergeCell ref="D69:D70"/>
    <mergeCell ref="D46:D47"/>
    <mergeCell ref="D49:D50"/>
    <mergeCell ref="D66:D67"/>
    <mergeCell ref="D16:D17"/>
    <mergeCell ref="D59:D60"/>
    <mergeCell ref="A8:C8"/>
    <mergeCell ref="D3:I3"/>
    <mergeCell ref="D6:D7"/>
    <mergeCell ref="D9:D10"/>
    <mergeCell ref="D13:I13"/>
    <mergeCell ref="D63:I63"/>
    <mergeCell ref="D56:D57"/>
    <mergeCell ref="D53:I53"/>
    <mergeCell ref="D26:D27"/>
    <mergeCell ref="D29:D30"/>
    <mergeCell ref="D43:I43"/>
  </mergeCells>
  <pageMargins left="0.7" right="0.7" top="0.75" bottom="0.75" header="0.3" footer="0.3"/>
  <pageSetup paperSize="9" scale="41" fitToWidth="0"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7"/>
  <sheetViews>
    <sheetView workbookViewId="0">
      <selection activeCell="B13" sqref="B13"/>
    </sheetView>
  </sheetViews>
  <sheetFormatPr baseColWidth="10" defaultColWidth="11.44140625" defaultRowHeight="14.4"/>
  <cols>
    <col min="2" max="2" width="29.33203125" bestFit="1" customWidth="1"/>
    <col min="4" max="4" width="17.44140625" style="18" bestFit="1" customWidth="1"/>
    <col min="5" max="5" width="21.33203125" bestFit="1" customWidth="1"/>
    <col min="6" max="6" width="24.6640625" bestFit="1" customWidth="1"/>
  </cols>
  <sheetData>
    <row r="1" spans="1:5">
      <c r="A1" t="s">
        <v>257</v>
      </c>
      <c r="B1" t="s">
        <v>258</v>
      </c>
      <c r="C1" t="s">
        <v>259</v>
      </c>
    </row>
    <row r="2" spans="1:5">
      <c r="A2" s="1">
        <v>0</v>
      </c>
      <c r="B2" t="s">
        <v>12</v>
      </c>
      <c r="C2" t="s">
        <v>250</v>
      </c>
      <c r="E2" s="18"/>
    </row>
    <row r="3" spans="1:5">
      <c r="A3" s="2">
        <v>1</v>
      </c>
      <c r="B3" t="s">
        <v>9</v>
      </c>
      <c r="C3" t="s">
        <v>260</v>
      </c>
      <c r="E3" s="18"/>
    </row>
    <row r="4" spans="1:5">
      <c r="A4" s="2">
        <v>2</v>
      </c>
      <c r="B4" t="s">
        <v>5</v>
      </c>
      <c r="C4" t="s">
        <v>261</v>
      </c>
      <c r="E4" s="18"/>
    </row>
    <row r="5" spans="1:5">
      <c r="A5" s="2">
        <v>3</v>
      </c>
      <c r="C5" t="s">
        <v>6</v>
      </c>
      <c r="E5" s="18"/>
    </row>
    <row r="6" spans="1:5">
      <c r="A6" s="2">
        <v>4</v>
      </c>
      <c r="E6" s="18"/>
    </row>
    <row r="7" spans="1:5">
      <c r="E7" s="18"/>
    </row>
  </sheetData>
  <sheetProtection algorithmName="SHA-512" hashValue="6i/+9s20+4hRscIusmln8P3+vdIOi8mkG3dAUMQX/NuEIculR8an0u9y/0Ct8b9d6pkyxgH0tdkTqRyrYcvRRg==" saltValue="45sEcOR2ex1acJ6guiIUSQ==" spinCount="100000" sheet="1" objects="1" scenarios="1" selectLockedCells="1" selectUnlockedCells="1"/>
  <conditionalFormatting sqref="B2">
    <cfRule type="iconSet" priority="5">
      <iconSet iconSet="3Symbols2">
        <cfvo type="percent" val="0"/>
        <cfvo type="percent" val="33"/>
        <cfvo type="percent" val="67"/>
      </iconSet>
    </cfRule>
  </conditionalFormatting>
  <conditionalFormatting sqref="B2:B4">
    <cfRule type="colorScale" priority="2">
      <colorScale>
        <cfvo type="min"/>
        <cfvo type="percentile" val="50"/>
        <cfvo type="max"/>
        <color rgb="FFF8696B"/>
        <color rgb="FFFFEB84"/>
        <color rgb="FF63BE7B"/>
      </colorScale>
    </cfRule>
  </conditionalFormatting>
  <conditionalFormatting sqref="B3">
    <cfRule type="iconSet" priority="4">
      <iconSet iconSet="3Symbols2">
        <cfvo type="percent" val="0"/>
        <cfvo type="percent" val="33"/>
        <cfvo type="percent" val="67"/>
      </iconSet>
    </cfRule>
  </conditionalFormatting>
  <conditionalFormatting sqref="B4">
    <cfRule type="iconSet" priority="1">
      <iconSet iconSet="3Symbols2">
        <cfvo type="percent" val="0"/>
        <cfvo type="percent" val="33"/>
        <cfvo type="percent" val="67"/>
      </iconSet>
    </cfRule>
    <cfRule type="iconSet" priority="3">
      <iconSet iconSet="3Symbols2">
        <cfvo type="percent" val="0"/>
        <cfvo type="percent" val="33"/>
        <cfvo type="percent" val="67"/>
      </iconSet>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DC544"/>
    <pageSetUpPr fitToPage="1"/>
  </sheetPr>
  <dimension ref="A1:K44"/>
  <sheetViews>
    <sheetView showGridLines="0" zoomScaleNormal="100" workbookViewId="0">
      <pane ySplit="5" topLeftCell="A6" activePane="bottomLeft" state="frozen"/>
      <selection activeCell="H27" sqref="H27"/>
      <selection pane="bottomLeft" activeCell="G6" sqref="G6"/>
    </sheetView>
  </sheetViews>
  <sheetFormatPr baseColWidth="10" defaultColWidth="11.44140625" defaultRowHeight="18"/>
  <cols>
    <col min="1" max="1" width="6.44140625" style="6" customWidth="1"/>
    <col min="2" max="2" width="3.77734375" style="6" customWidth="1"/>
    <col min="3" max="3" width="3.21875" style="6" customWidth="1"/>
    <col min="4" max="4" width="14.77734375" style="6" customWidth="1"/>
    <col min="5" max="5" width="7.44140625" style="13" customWidth="1"/>
    <col min="6" max="6" width="48.44140625" style="6" customWidth="1"/>
    <col min="7" max="7" width="24.88671875" style="6" customWidth="1"/>
    <col min="8" max="8" width="51.77734375" style="6" customWidth="1"/>
    <col min="9" max="10" width="21.6640625" style="6" customWidth="1"/>
    <col min="11" max="16384" width="11.44140625" style="6"/>
  </cols>
  <sheetData>
    <row r="1" spans="1:11" hidden="1">
      <c r="I1" s="159"/>
      <c r="J1" s="159"/>
    </row>
    <row r="2" spans="1:11" ht="48.6" customHeight="1">
      <c r="E2" s="167" t="s">
        <v>316</v>
      </c>
      <c r="F2" s="167"/>
      <c r="G2" s="167"/>
      <c r="H2" s="167"/>
      <c r="I2" s="167"/>
      <c r="J2" s="167"/>
    </row>
    <row r="3" spans="1:11" s="3" customFormat="1" ht="34.799999999999997" customHeight="1">
      <c r="A3" s="138"/>
      <c r="B3" s="138"/>
      <c r="C3" s="138"/>
      <c r="D3" s="163" t="s">
        <v>312</v>
      </c>
      <c r="E3" s="163"/>
      <c r="F3" s="163"/>
      <c r="G3" s="139" t="s">
        <v>44</v>
      </c>
      <c r="H3" s="139" t="s">
        <v>314</v>
      </c>
      <c r="I3" s="139" t="s">
        <v>313</v>
      </c>
      <c r="J3" s="72" t="s">
        <v>300</v>
      </c>
    </row>
    <row r="4" spans="1:11" s="3" customFormat="1" ht="19.05" customHeight="1">
      <c r="A4" s="162"/>
      <c r="B4" s="162"/>
      <c r="C4" s="162"/>
      <c r="D4" s="154" t="s">
        <v>287</v>
      </c>
      <c r="E4" s="154"/>
      <c r="F4" s="67"/>
      <c r="G4" s="160" t="s">
        <v>297</v>
      </c>
      <c r="H4" s="150" t="s">
        <v>298</v>
      </c>
      <c r="I4" s="161" t="s">
        <v>299</v>
      </c>
      <c r="J4" s="150" t="s">
        <v>301</v>
      </c>
    </row>
    <row r="5" spans="1:11" s="3" customFormat="1" ht="30.6" customHeight="1">
      <c r="D5" s="164">
        <f>COUNTA(E6:E25)</f>
        <v>8</v>
      </c>
      <c r="E5" s="164"/>
      <c r="F5" s="140">
        <f>SUM(G6:G25)</f>
        <v>0</v>
      </c>
      <c r="G5" s="160"/>
      <c r="H5" s="150"/>
      <c r="I5" s="160"/>
      <c r="J5" s="150"/>
    </row>
    <row r="6" spans="1:11" ht="72" customHeight="1">
      <c r="C6" s="8"/>
      <c r="D6" s="165"/>
      <c r="E6" s="38" t="s">
        <v>45</v>
      </c>
      <c r="F6" s="24" t="s">
        <v>46</v>
      </c>
      <c r="G6" s="37">
        <v>0</v>
      </c>
      <c r="H6" s="145"/>
      <c r="I6" s="37"/>
      <c r="J6" s="47"/>
      <c r="K6" s="8"/>
    </row>
    <row r="7" spans="1:11" ht="67.5" customHeight="1">
      <c r="C7" s="8"/>
      <c r="D7" s="165"/>
      <c r="E7" s="38" t="s">
        <v>47</v>
      </c>
      <c r="F7" s="25" t="s">
        <v>48</v>
      </c>
      <c r="G7" s="39">
        <v>0</v>
      </c>
      <c r="H7" s="145"/>
      <c r="I7" s="39"/>
      <c r="J7" s="53"/>
      <c r="K7" s="8"/>
    </row>
    <row r="8" spans="1:11" ht="50.7" customHeight="1">
      <c r="C8" s="8"/>
      <c r="D8" s="165"/>
      <c r="E8" s="38" t="s">
        <v>49</v>
      </c>
      <c r="F8" s="26" t="s">
        <v>50</v>
      </c>
      <c r="G8" s="39">
        <v>0</v>
      </c>
      <c r="H8" s="145"/>
      <c r="I8" s="39"/>
      <c r="J8" s="53"/>
      <c r="K8" s="8"/>
    </row>
    <row r="9" spans="1:11" ht="34.200000000000003" customHeight="1">
      <c r="C9" s="8"/>
      <c r="D9" s="165"/>
      <c r="E9" s="38" t="s">
        <v>51</v>
      </c>
      <c r="F9" s="26" t="s">
        <v>52</v>
      </c>
      <c r="G9" s="39">
        <v>0</v>
      </c>
      <c r="H9" s="145"/>
      <c r="I9" s="39"/>
      <c r="J9" s="53"/>
      <c r="K9" s="8"/>
    </row>
    <row r="10" spans="1:11" ht="53.25" customHeight="1">
      <c r="C10" s="8"/>
      <c r="D10" s="165"/>
      <c r="E10" s="38" t="s">
        <v>53</v>
      </c>
      <c r="F10" s="26" t="s">
        <v>54</v>
      </c>
      <c r="G10" s="39">
        <v>0</v>
      </c>
      <c r="H10" s="145"/>
      <c r="I10" s="39"/>
      <c r="J10" s="53"/>
      <c r="K10" s="8"/>
    </row>
    <row r="11" spans="1:11" ht="52.2" customHeight="1">
      <c r="C11" s="8"/>
      <c r="D11" s="165"/>
      <c r="E11" s="38" t="s">
        <v>55</v>
      </c>
      <c r="F11" s="26" t="s">
        <v>56</v>
      </c>
      <c r="G11" s="39">
        <v>0</v>
      </c>
      <c r="H11" s="145"/>
      <c r="I11" s="39"/>
      <c r="J11" s="53"/>
      <c r="K11" s="8"/>
    </row>
    <row r="12" spans="1:11" ht="48.6" customHeight="1">
      <c r="C12" s="8"/>
      <c r="D12" s="165"/>
      <c r="E12" s="38" t="s">
        <v>57</v>
      </c>
      <c r="F12" s="26" t="s">
        <v>58</v>
      </c>
      <c r="G12" s="39">
        <v>0</v>
      </c>
      <c r="H12" s="145"/>
      <c r="I12" s="39"/>
      <c r="J12" s="53"/>
      <c r="K12" s="8"/>
    </row>
    <row r="13" spans="1:11" ht="40.200000000000003" customHeight="1">
      <c r="C13" s="8"/>
      <c r="D13" s="166"/>
      <c r="E13" s="38" t="s">
        <v>59</v>
      </c>
      <c r="F13" s="26" t="s">
        <v>60</v>
      </c>
      <c r="G13" s="39">
        <v>0</v>
      </c>
      <c r="H13" s="145"/>
      <c r="I13" s="39"/>
      <c r="J13" s="53"/>
      <c r="K13" s="8"/>
    </row>
    <row r="14" spans="1:11" s="8" customFormat="1" ht="87.75" customHeight="1">
      <c r="D14" s="11"/>
      <c r="E14" s="16"/>
      <c r="G14" s="54"/>
      <c r="H14" s="54"/>
      <c r="I14" s="54"/>
      <c r="J14" s="54"/>
    </row>
    <row r="15" spans="1:11" s="8" customFormat="1" ht="87.75" customHeight="1">
      <c r="D15" s="11"/>
      <c r="E15" s="16"/>
      <c r="G15" s="54"/>
      <c r="H15" s="54"/>
      <c r="I15" s="54"/>
      <c r="J15" s="54"/>
    </row>
    <row r="16" spans="1:11" s="8" customFormat="1" ht="87.75" customHeight="1">
      <c r="D16" s="11"/>
      <c r="E16" s="16"/>
      <c r="G16" s="54"/>
      <c r="H16" s="54"/>
      <c r="I16" s="54"/>
      <c r="J16" s="54"/>
    </row>
    <row r="17" spans="3:11" s="8" customFormat="1" ht="87.75" customHeight="1">
      <c r="D17" s="11"/>
      <c r="E17" s="16"/>
      <c r="G17" s="14"/>
      <c r="H17" s="14"/>
      <c r="I17" s="14"/>
      <c r="J17" s="14"/>
    </row>
    <row r="18" spans="3:11" s="8" customFormat="1" ht="87.75" customHeight="1">
      <c r="D18" s="11"/>
      <c r="E18" s="16"/>
      <c r="G18" s="14"/>
      <c r="H18" s="14"/>
      <c r="I18" s="14"/>
      <c r="J18" s="14"/>
    </row>
    <row r="19" spans="3:11" s="8" customFormat="1" ht="87.75" customHeight="1">
      <c r="D19" s="11"/>
      <c r="E19" s="16"/>
      <c r="G19" s="14"/>
      <c r="H19" s="14"/>
      <c r="I19" s="14"/>
      <c r="J19" s="14"/>
    </row>
    <row r="20" spans="3:11" s="8" customFormat="1" ht="87.75" customHeight="1">
      <c r="D20" s="11"/>
      <c r="E20" s="16"/>
      <c r="G20" s="14"/>
      <c r="H20" s="14"/>
      <c r="I20" s="14"/>
      <c r="J20" s="14"/>
    </row>
    <row r="21" spans="3:11" s="8" customFormat="1" ht="87.75" customHeight="1">
      <c r="D21" s="11"/>
      <c r="E21" s="16"/>
      <c r="G21" s="14"/>
      <c r="H21" s="14"/>
      <c r="I21" s="14"/>
      <c r="J21" s="14"/>
    </row>
    <row r="22" spans="3:11" s="8" customFormat="1" ht="87.75" customHeight="1">
      <c r="D22" s="11"/>
      <c r="E22" s="16"/>
      <c r="G22" s="14"/>
      <c r="H22" s="14"/>
      <c r="I22" s="14"/>
      <c r="J22" s="14"/>
    </row>
    <row r="23" spans="3:11" s="8" customFormat="1" ht="87.75" customHeight="1">
      <c r="D23" s="11"/>
      <c r="E23" s="16"/>
      <c r="G23" s="14"/>
      <c r="H23" s="14"/>
      <c r="I23" s="14"/>
      <c r="J23" s="14"/>
    </row>
    <row r="24" spans="3:11" s="8" customFormat="1" ht="87.75" customHeight="1">
      <c r="D24" s="11"/>
      <c r="E24" s="16"/>
      <c r="G24" s="14"/>
      <c r="H24" s="14"/>
      <c r="I24" s="14"/>
      <c r="J24" s="14"/>
    </row>
    <row r="25" spans="3:11" s="8" customFormat="1" ht="87.75" customHeight="1">
      <c r="D25" s="11"/>
      <c r="E25" s="16"/>
      <c r="G25" s="14"/>
      <c r="H25" s="14"/>
      <c r="I25" s="14"/>
      <c r="J25" s="14"/>
    </row>
    <row r="26" spans="3:11" s="8" customFormat="1" ht="87.75" customHeight="1">
      <c r="D26" s="11"/>
      <c r="E26" s="16"/>
      <c r="G26" s="14"/>
      <c r="H26" s="14"/>
      <c r="I26" s="14"/>
      <c r="J26" s="14"/>
    </row>
    <row r="27" spans="3:11" s="8" customFormat="1" ht="87.75" customHeight="1">
      <c r="D27" s="11"/>
      <c r="E27" s="16"/>
      <c r="G27" s="14"/>
      <c r="H27" s="14"/>
      <c r="I27" s="14"/>
      <c r="J27" s="14"/>
    </row>
    <row r="28" spans="3:11" s="8" customFormat="1" ht="87.75" customHeight="1">
      <c r="D28" s="11"/>
      <c r="E28" s="16"/>
      <c r="G28" s="14"/>
      <c r="H28" s="14"/>
      <c r="I28" s="14"/>
      <c r="J28" s="14"/>
    </row>
    <row r="29" spans="3:11" s="8" customFormat="1" ht="87.75" customHeight="1">
      <c r="C29" s="7"/>
      <c r="D29" s="10"/>
      <c r="E29" s="12"/>
      <c r="F29" s="7"/>
      <c r="G29" s="7"/>
      <c r="H29" s="7"/>
      <c r="I29" s="7"/>
      <c r="J29" s="7"/>
      <c r="K29" s="7"/>
    </row>
    <row r="30" spans="3:11" s="8" customFormat="1" ht="87.75" customHeight="1">
      <c r="C30" s="7"/>
      <c r="D30" s="10"/>
      <c r="E30" s="12"/>
      <c r="F30" s="7"/>
      <c r="G30" s="7"/>
      <c r="H30" s="7"/>
      <c r="I30" s="7"/>
      <c r="J30" s="7"/>
      <c r="K30" s="7"/>
    </row>
    <row r="31" spans="3:11" s="8" customFormat="1" ht="87.75" customHeight="1">
      <c r="C31" s="7"/>
      <c r="D31" s="7"/>
      <c r="E31" s="12"/>
      <c r="F31" s="7"/>
      <c r="G31" s="7"/>
      <c r="H31" s="7"/>
      <c r="I31" s="7"/>
      <c r="J31" s="7"/>
      <c r="K31" s="7"/>
    </row>
    <row r="32" spans="3:11" s="8" customFormat="1" ht="87.75" customHeight="1">
      <c r="C32" s="7"/>
      <c r="D32" s="7"/>
      <c r="E32" s="12"/>
      <c r="F32" s="7"/>
      <c r="G32" s="7"/>
      <c r="H32" s="7"/>
      <c r="I32" s="7"/>
      <c r="J32" s="7"/>
      <c r="K32" s="7"/>
    </row>
    <row r="33" spans="3:11" s="8" customFormat="1" ht="87.75" customHeight="1">
      <c r="C33" s="7"/>
      <c r="D33" s="7"/>
      <c r="E33" s="12"/>
      <c r="F33" s="7"/>
      <c r="G33" s="7"/>
      <c r="H33" s="7"/>
      <c r="I33" s="7"/>
      <c r="J33" s="7"/>
      <c r="K33" s="7"/>
    </row>
    <row r="34" spans="3:11" s="8" customFormat="1" ht="87.75" customHeight="1">
      <c r="C34" s="7"/>
      <c r="D34" s="7"/>
      <c r="E34" s="12"/>
      <c r="F34" s="7"/>
      <c r="G34" s="7"/>
      <c r="H34" s="7"/>
      <c r="I34" s="7"/>
      <c r="J34" s="7"/>
      <c r="K34" s="7"/>
    </row>
    <row r="35" spans="3:11" s="8" customFormat="1" ht="87.75" customHeight="1">
      <c r="C35" s="7"/>
      <c r="D35" s="7"/>
      <c r="E35" s="12"/>
      <c r="F35" s="7"/>
      <c r="G35" s="7"/>
      <c r="H35" s="7"/>
      <c r="I35" s="7"/>
      <c r="J35" s="7"/>
      <c r="K35" s="7"/>
    </row>
    <row r="36" spans="3:11" s="8" customFormat="1" ht="87.75" customHeight="1">
      <c r="C36" s="7"/>
      <c r="D36" s="7"/>
      <c r="E36" s="12"/>
      <c r="F36" s="7"/>
      <c r="G36" s="7"/>
      <c r="H36" s="7"/>
      <c r="I36" s="7"/>
      <c r="J36" s="7"/>
      <c r="K36" s="7"/>
    </row>
    <row r="37" spans="3:11" s="7" customFormat="1">
      <c r="C37" s="6"/>
      <c r="D37" s="6"/>
      <c r="E37" s="13"/>
      <c r="F37" s="6"/>
      <c r="G37" s="6"/>
      <c r="H37" s="6"/>
      <c r="I37" s="6"/>
      <c r="J37" s="6"/>
      <c r="K37" s="6"/>
    </row>
    <row r="38" spans="3:11" s="7" customFormat="1">
      <c r="C38" s="6"/>
      <c r="D38" s="6"/>
      <c r="E38" s="13"/>
      <c r="F38" s="6"/>
      <c r="G38" s="6"/>
      <c r="H38" s="6"/>
      <c r="I38" s="6"/>
      <c r="J38" s="6"/>
      <c r="K38" s="6"/>
    </row>
    <row r="39" spans="3:11" s="7" customFormat="1">
      <c r="C39" s="6"/>
      <c r="D39" s="6"/>
      <c r="E39" s="13"/>
      <c r="F39" s="6"/>
      <c r="G39" s="6"/>
      <c r="H39" s="6"/>
      <c r="I39" s="6"/>
      <c r="J39" s="6"/>
      <c r="K39" s="6"/>
    </row>
    <row r="40" spans="3:11" s="7" customFormat="1">
      <c r="C40" s="6"/>
      <c r="D40" s="6"/>
      <c r="E40" s="13"/>
      <c r="F40" s="6"/>
      <c r="G40" s="6"/>
      <c r="H40" s="6"/>
      <c r="I40" s="6"/>
      <c r="J40" s="6"/>
      <c r="K40" s="6"/>
    </row>
    <row r="41" spans="3:11" s="7" customFormat="1">
      <c r="C41" s="6"/>
      <c r="D41" s="6"/>
      <c r="E41" s="13"/>
      <c r="F41" s="6"/>
      <c r="G41" s="6"/>
      <c r="H41" s="6"/>
      <c r="I41" s="6"/>
      <c r="J41" s="6"/>
      <c r="K41" s="6"/>
    </row>
    <row r="42" spans="3:11" s="7" customFormat="1">
      <c r="C42" s="6"/>
      <c r="D42" s="6"/>
      <c r="E42" s="13"/>
      <c r="F42" s="6"/>
      <c r="G42" s="6"/>
      <c r="H42" s="6"/>
      <c r="I42" s="6"/>
      <c r="J42" s="6"/>
      <c r="K42" s="6"/>
    </row>
    <row r="43" spans="3:11" s="7" customFormat="1">
      <c r="C43" s="6"/>
      <c r="D43" s="6"/>
      <c r="E43" s="13"/>
      <c r="F43" s="6"/>
      <c r="G43" s="6"/>
      <c r="H43" s="6"/>
      <c r="I43" s="6"/>
      <c r="J43" s="6"/>
      <c r="K43" s="6"/>
    </row>
    <row r="44" spans="3:11" s="7" customFormat="1">
      <c r="C44" s="6"/>
      <c r="D44" s="6"/>
      <c r="E44" s="13"/>
      <c r="F44" s="6"/>
      <c r="G44" s="6"/>
      <c r="H44" s="6"/>
      <c r="I44" s="6"/>
      <c r="J44" s="6"/>
      <c r="K44" s="6"/>
    </row>
  </sheetData>
  <sheetProtection algorithmName="SHA-512" hashValue="ywthI5eu7WeHUXHv8N32mi7KhYKx89zgMEMs1uvqW5rlVF2JJwu1RSmmaN9isLxmpVu1NvytCcWPZMFUt5wwjw==" saltValue="qd34KJjOXvK1/J/9x+ywjQ==" spinCount="100000" sheet="1" objects="1" scenarios="1" selectLockedCells="1" autoFilter="0"/>
  <mergeCells count="11">
    <mergeCell ref="A4:C4"/>
    <mergeCell ref="D3:F3"/>
    <mergeCell ref="D5:E5"/>
    <mergeCell ref="D6:D13"/>
    <mergeCell ref="E2:J2"/>
    <mergeCell ref="I1:J1"/>
    <mergeCell ref="D4:E4"/>
    <mergeCell ref="G4:G5"/>
    <mergeCell ref="H4:H5"/>
    <mergeCell ref="I4:I5"/>
    <mergeCell ref="J4:J5"/>
  </mergeCells>
  <conditionalFormatting sqref="G6:G13">
    <cfRule type="cellIs" dxfId="20" priority="2" operator="equal">
      <formula>0</formula>
    </cfRule>
    <cfRule type="dataBar" priority="3">
      <dataBar>
        <cfvo type="num" val="0"/>
        <cfvo type="num" val="4"/>
        <color rgb="FF156FB9"/>
      </dataBar>
      <extLst>
        <ext xmlns:x14="http://schemas.microsoft.com/office/spreadsheetml/2009/9/main" uri="{B025F937-C7B1-47D3-B67F-A62EFF666E3E}">
          <x14:id>{624B9ECC-9EFF-5346-AC4F-715BCB9A26DD}</x14:id>
        </ext>
      </extLst>
    </cfRule>
  </conditionalFormatting>
  <conditionalFormatting sqref="I6:I13">
    <cfRule type="iconSet" priority="1">
      <iconSet iconSet="4TrafficLights" reverse="1">
        <cfvo type="percent" val="0"/>
        <cfvo type="num" val="1"/>
        <cfvo type="num" val="2"/>
        <cfvo type="num" val="3"/>
      </iconSet>
    </cfRule>
  </conditionalFormatting>
  <dataValidations count="3">
    <dataValidation type="list" allowBlank="1" showInputMessage="1" showErrorMessage="1" sqref="G6:G13" xr:uid="{00000000-0002-0000-0100-000000000000}">
      <formula1>"0,1,2,3,4"</formula1>
    </dataValidation>
    <dataValidation type="list" allowBlank="1" showInputMessage="1" showErrorMessage="1" sqref="I6:I13" xr:uid="{00000000-0002-0000-0100-000001000000}">
      <formula1>"A,B,C"</formula1>
    </dataValidation>
    <dataValidation type="list" allowBlank="1" showInputMessage="1" showErrorMessage="1" sqref="J6:J13" xr:uid="{00000000-0002-0000-0100-000002000000}">
      <formula1>"Non,A faire,En cours,Oui"</formula1>
    </dataValidation>
  </dataValidations>
  <pageMargins left="0.7" right="0.7" top="0.75" bottom="0.75" header="0.3" footer="0.3"/>
  <pageSetup paperSize="9" scale="64"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dataBar" id="{624B9ECC-9EFF-5346-AC4F-715BCB9A26DD}">
            <x14:dataBar minLength="0" maxLength="100" border="1" gradient="0" negativeBarBorderColorSameAsPositive="0">
              <x14:cfvo type="num">
                <xm:f>0</xm:f>
              </x14:cfvo>
              <x14:cfvo type="num">
                <xm:f>4</xm:f>
              </x14:cfvo>
              <x14:borderColor rgb="FF156FB9"/>
              <x14:negativeFillColor rgb="FFFF0000"/>
              <x14:negativeBorderColor rgb="FFFF0000"/>
              <x14:axisColor rgb="FF000000"/>
            </x14:dataBar>
          </x14:cfRule>
          <xm:sqref>G6:G13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DC544"/>
    <pageSetUpPr fitToPage="1"/>
  </sheetPr>
  <dimension ref="A1:J41"/>
  <sheetViews>
    <sheetView showGridLines="0" zoomScaleNormal="100" workbookViewId="0">
      <pane ySplit="5" topLeftCell="A17" activePane="bottomLeft" state="frozen"/>
      <selection activeCell="H27" sqref="H27"/>
      <selection pane="bottomLeft" activeCell="G19" sqref="G19"/>
    </sheetView>
  </sheetViews>
  <sheetFormatPr baseColWidth="10" defaultColWidth="11.44140625" defaultRowHeight="18"/>
  <cols>
    <col min="1" max="1" width="6.44140625" style="6" customWidth="1"/>
    <col min="2" max="2" width="3.21875" style="6" customWidth="1"/>
    <col min="3" max="3" width="2.44140625" style="6" customWidth="1"/>
    <col min="4" max="4" width="15.21875" style="6" customWidth="1"/>
    <col min="5" max="5" width="7.6640625" style="13" customWidth="1"/>
    <col min="6" max="6" width="48.6640625" style="6" customWidth="1"/>
    <col min="7" max="7" width="26.44140625" style="6" customWidth="1"/>
    <col min="8" max="8" width="48.88671875" style="6" customWidth="1"/>
    <col min="9" max="9" width="23" style="6" customWidth="1"/>
    <col min="10" max="10" width="22" style="6" customWidth="1"/>
    <col min="11" max="16384" width="11.44140625" style="6"/>
  </cols>
  <sheetData>
    <row r="1" spans="1:10" ht="1.2" customHeight="1">
      <c r="A1"/>
      <c r="B1"/>
      <c r="C1"/>
      <c r="D1"/>
      <c r="E1" s="69"/>
      <c r="F1"/>
      <c r="G1"/>
      <c r="H1"/>
      <c r="I1" s="168"/>
      <c r="J1" s="168"/>
    </row>
    <row r="2" spans="1:10" ht="54.6" customHeight="1">
      <c r="A2"/>
      <c r="B2"/>
      <c r="C2"/>
      <c r="E2" s="151" t="s">
        <v>318</v>
      </c>
      <c r="F2" s="151"/>
      <c r="G2" s="151"/>
      <c r="H2" s="151"/>
      <c r="I2" s="70"/>
      <c r="J2" s="70"/>
    </row>
    <row r="3" spans="1:10" s="3" customFormat="1" ht="33" customHeight="1">
      <c r="A3" s="155"/>
      <c r="B3" s="155"/>
      <c r="C3" s="155"/>
      <c r="D3" s="156" t="s">
        <v>324</v>
      </c>
      <c r="E3" s="156"/>
      <c r="F3" s="156"/>
      <c r="G3" s="71" t="s">
        <v>44</v>
      </c>
      <c r="H3" s="71" t="s">
        <v>284</v>
      </c>
      <c r="I3" s="71" t="s">
        <v>313</v>
      </c>
      <c r="J3" s="72" t="s">
        <v>300</v>
      </c>
    </row>
    <row r="4" spans="1:10" s="3" customFormat="1" ht="24" customHeight="1">
      <c r="A4" s="158"/>
      <c r="B4" s="158"/>
      <c r="C4" s="158"/>
      <c r="D4" s="172" t="s">
        <v>287</v>
      </c>
      <c r="E4" s="172"/>
      <c r="F4" s="74" t="s">
        <v>248</v>
      </c>
      <c r="G4" s="150" t="s">
        <v>297</v>
      </c>
      <c r="H4" s="150" t="s">
        <v>298</v>
      </c>
      <c r="I4" s="161" t="s">
        <v>299</v>
      </c>
      <c r="J4" s="150" t="s">
        <v>301</v>
      </c>
    </row>
    <row r="5" spans="1:10" s="3" customFormat="1" ht="25.8" customHeight="1">
      <c r="A5" s="77"/>
      <c r="B5" s="77"/>
      <c r="C5" s="77"/>
      <c r="D5" s="171">
        <f>COUNTA(E6:E25)</f>
        <v>14</v>
      </c>
      <c r="E5" s="171"/>
      <c r="F5" s="78">
        <f>SUM(G6:G25)</f>
        <v>0</v>
      </c>
      <c r="G5" s="150"/>
      <c r="H5" s="150"/>
      <c r="I5" s="160"/>
      <c r="J5" s="150"/>
    </row>
    <row r="6" spans="1:10" ht="34.950000000000003" customHeight="1">
      <c r="D6" s="169"/>
      <c r="E6" s="38" t="s">
        <v>61</v>
      </c>
      <c r="F6" s="25" t="s">
        <v>62</v>
      </c>
      <c r="G6" s="37">
        <v>0</v>
      </c>
      <c r="H6" s="145"/>
      <c r="I6" s="37"/>
      <c r="J6" s="43"/>
    </row>
    <row r="7" spans="1:10" ht="47.4" customHeight="1">
      <c r="D7" s="169"/>
      <c r="E7" s="38" t="s">
        <v>63</v>
      </c>
      <c r="F7" s="26" t="s">
        <v>64</v>
      </c>
      <c r="G7" s="39">
        <v>0</v>
      </c>
      <c r="H7" s="145"/>
      <c r="I7" s="39"/>
      <c r="J7" s="44"/>
    </row>
    <row r="8" spans="1:10" ht="43.95" customHeight="1">
      <c r="D8" s="169"/>
      <c r="E8" s="38" t="s">
        <v>65</v>
      </c>
      <c r="F8" s="26" t="s">
        <v>66</v>
      </c>
      <c r="G8" s="39">
        <v>0</v>
      </c>
      <c r="H8" s="145"/>
      <c r="I8" s="39"/>
      <c r="J8" s="44"/>
    </row>
    <row r="9" spans="1:10" ht="43.2" customHeight="1">
      <c r="D9" s="169"/>
      <c r="E9" s="38" t="s">
        <v>67</v>
      </c>
      <c r="F9" s="27" t="s">
        <v>68</v>
      </c>
      <c r="G9" s="40">
        <v>0</v>
      </c>
      <c r="H9" s="145"/>
      <c r="I9" s="40"/>
      <c r="J9" s="55"/>
    </row>
    <row r="10" spans="1:10" ht="70.2" customHeight="1">
      <c r="D10" s="169"/>
      <c r="E10" s="38" t="s">
        <v>69</v>
      </c>
      <c r="F10" s="26" t="s">
        <v>70</v>
      </c>
      <c r="G10" s="39">
        <v>0</v>
      </c>
      <c r="H10" s="145"/>
      <c r="I10" s="39"/>
      <c r="J10" s="44"/>
    </row>
    <row r="11" spans="1:10" ht="40.200000000000003" customHeight="1">
      <c r="D11" s="169"/>
      <c r="E11" s="38" t="s">
        <v>71</v>
      </c>
      <c r="F11" s="26" t="s">
        <v>72</v>
      </c>
      <c r="G11" s="39">
        <v>0</v>
      </c>
      <c r="H11" s="145"/>
      <c r="I11" s="39"/>
      <c r="J11" s="44"/>
    </row>
    <row r="12" spans="1:10" ht="42" customHeight="1">
      <c r="D12" s="169"/>
      <c r="E12" s="38" t="s">
        <v>73</v>
      </c>
      <c r="F12" s="26" t="s">
        <v>262</v>
      </c>
      <c r="G12" s="39">
        <v>0</v>
      </c>
      <c r="H12" s="145"/>
      <c r="I12" s="39"/>
      <c r="J12" s="44"/>
    </row>
    <row r="13" spans="1:10" ht="42" customHeight="1">
      <c r="D13" s="169"/>
      <c r="E13" s="38" t="s">
        <v>74</v>
      </c>
      <c r="F13" s="26" t="s">
        <v>75</v>
      </c>
      <c r="G13" s="39">
        <v>0</v>
      </c>
      <c r="H13" s="145"/>
      <c r="I13" s="39"/>
      <c r="J13" s="44"/>
    </row>
    <row r="14" spans="1:10" s="8" customFormat="1" ht="59.4" customHeight="1">
      <c r="D14" s="169"/>
      <c r="E14" s="38" t="s">
        <v>76</v>
      </c>
      <c r="F14" s="26" t="s">
        <v>77</v>
      </c>
      <c r="G14" s="39">
        <v>0</v>
      </c>
      <c r="H14" s="145"/>
      <c r="I14" s="39"/>
      <c r="J14" s="44"/>
    </row>
    <row r="15" spans="1:10" s="8" customFormat="1" ht="33" customHeight="1">
      <c r="D15" s="169"/>
      <c r="E15" s="38" t="s">
        <v>78</v>
      </c>
      <c r="F15" s="26" t="s">
        <v>79</v>
      </c>
      <c r="G15" s="39">
        <v>0</v>
      </c>
      <c r="H15" s="145"/>
      <c r="I15" s="39"/>
      <c r="J15" s="44"/>
    </row>
    <row r="16" spans="1:10" s="8" customFormat="1" ht="75" customHeight="1">
      <c r="D16" s="169"/>
      <c r="E16" s="38" t="s">
        <v>80</v>
      </c>
      <c r="F16" s="26" t="s">
        <v>81</v>
      </c>
      <c r="G16" s="39">
        <v>0</v>
      </c>
      <c r="H16" s="145"/>
      <c r="I16" s="39"/>
      <c r="J16" s="44"/>
    </row>
    <row r="17" spans="4:10" s="8" customFormat="1" ht="34.799999999999997" customHeight="1">
      <c r="D17" s="169"/>
      <c r="E17" s="38" t="s">
        <v>82</v>
      </c>
      <c r="F17" s="26" t="s">
        <v>83</v>
      </c>
      <c r="G17" s="39">
        <v>0</v>
      </c>
      <c r="H17" s="145"/>
      <c r="I17" s="39"/>
      <c r="J17" s="44"/>
    </row>
    <row r="18" spans="4:10" s="8" customFormat="1" ht="61.2" customHeight="1">
      <c r="D18" s="169"/>
      <c r="E18" s="38" t="s">
        <v>84</v>
      </c>
      <c r="F18" s="26" t="s">
        <v>85</v>
      </c>
      <c r="G18" s="39">
        <v>0</v>
      </c>
      <c r="H18" s="145"/>
      <c r="I18" s="39"/>
      <c r="J18" s="44"/>
    </row>
    <row r="19" spans="4:10" s="8" customFormat="1" ht="43.2" customHeight="1">
      <c r="D19" s="170"/>
      <c r="E19" s="38" t="s">
        <v>86</v>
      </c>
      <c r="F19" s="26" t="s">
        <v>87</v>
      </c>
      <c r="G19" s="39">
        <v>0</v>
      </c>
      <c r="H19" s="145"/>
      <c r="I19" s="39"/>
      <c r="J19" s="44"/>
    </row>
    <row r="20" spans="4:10" s="8" customFormat="1" ht="87.75" customHeight="1">
      <c r="D20" s="11"/>
      <c r="E20" s="16"/>
      <c r="G20" s="15"/>
      <c r="H20" s="15"/>
      <c r="I20" s="15"/>
      <c r="J20" s="15"/>
    </row>
    <row r="21" spans="4:10" s="8" customFormat="1" ht="87.75" customHeight="1">
      <c r="D21" s="11"/>
      <c r="E21" s="16"/>
      <c r="G21" s="15"/>
      <c r="H21" s="15"/>
      <c r="I21" s="15"/>
      <c r="J21" s="15"/>
    </row>
    <row r="22" spans="4:10" s="8" customFormat="1" ht="87.75" customHeight="1">
      <c r="D22" s="11"/>
      <c r="E22" s="16"/>
      <c r="G22" s="15"/>
      <c r="H22" s="15"/>
      <c r="I22" s="15"/>
      <c r="J22" s="15"/>
    </row>
    <row r="23" spans="4:10" s="8" customFormat="1" ht="87.75" customHeight="1">
      <c r="D23" s="11"/>
      <c r="E23" s="16"/>
      <c r="G23" s="15"/>
      <c r="H23" s="15"/>
      <c r="I23" s="15"/>
      <c r="J23" s="15"/>
    </row>
    <row r="24" spans="4:10" s="8" customFormat="1" ht="87.75" customHeight="1">
      <c r="D24" s="11"/>
      <c r="E24" s="16"/>
      <c r="G24" s="15"/>
      <c r="H24" s="15"/>
      <c r="I24" s="15"/>
      <c r="J24" s="15"/>
    </row>
    <row r="25" spans="4:10" s="8" customFormat="1" ht="87.75" customHeight="1">
      <c r="D25" s="11"/>
      <c r="E25" s="16"/>
      <c r="G25" s="15"/>
      <c r="H25" s="15"/>
      <c r="I25" s="15"/>
      <c r="J25" s="15"/>
    </row>
    <row r="26" spans="4:10" s="8" customFormat="1" ht="87.75" customHeight="1">
      <c r="D26" s="10"/>
      <c r="E26" s="12"/>
      <c r="F26" s="7"/>
      <c r="G26" s="7"/>
      <c r="H26" s="7"/>
      <c r="I26" s="7"/>
      <c r="J26" s="7"/>
    </row>
    <row r="27" spans="4:10" s="8" customFormat="1" ht="87.75" customHeight="1">
      <c r="D27" s="10"/>
      <c r="E27" s="12"/>
      <c r="F27" s="7"/>
      <c r="G27" s="7"/>
      <c r="H27" s="7"/>
      <c r="I27" s="7"/>
      <c r="J27" s="7"/>
    </row>
    <row r="28" spans="4:10" s="8" customFormat="1" ht="87.75" customHeight="1">
      <c r="D28" s="7"/>
      <c r="E28" s="12"/>
      <c r="F28" s="7"/>
      <c r="G28" s="7"/>
      <c r="H28" s="7"/>
      <c r="I28" s="7"/>
      <c r="J28" s="7"/>
    </row>
    <row r="29" spans="4:10" s="8" customFormat="1" ht="87.75" customHeight="1">
      <c r="D29" s="7"/>
      <c r="E29" s="12"/>
      <c r="F29" s="7"/>
      <c r="G29" s="7"/>
      <c r="H29" s="7"/>
      <c r="I29" s="7"/>
      <c r="J29" s="7"/>
    </row>
    <row r="30" spans="4:10" s="8" customFormat="1" ht="87.75" customHeight="1">
      <c r="D30" s="7"/>
      <c r="E30" s="12"/>
      <c r="F30" s="7"/>
      <c r="G30" s="7"/>
      <c r="H30" s="7"/>
      <c r="I30" s="7"/>
      <c r="J30" s="7"/>
    </row>
    <row r="31" spans="4:10" s="8" customFormat="1" ht="87.75" customHeight="1">
      <c r="D31" s="7"/>
      <c r="E31" s="12"/>
      <c r="F31" s="7"/>
      <c r="G31" s="7"/>
      <c r="H31" s="7"/>
      <c r="I31" s="7"/>
      <c r="J31" s="7"/>
    </row>
    <row r="32" spans="4:10" s="8" customFormat="1" ht="87.75" customHeight="1">
      <c r="D32" s="7"/>
      <c r="E32" s="12"/>
      <c r="F32" s="7"/>
      <c r="G32" s="7"/>
      <c r="H32" s="7"/>
      <c r="I32" s="7"/>
      <c r="J32" s="7"/>
    </row>
    <row r="33" spans="4:10" s="8" customFormat="1" ht="87.75" customHeight="1">
      <c r="D33" s="7"/>
      <c r="E33" s="12"/>
      <c r="F33" s="7"/>
      <c r="G33" s="7"/>
      <c r="H33" s="7"/>
      <c r="I33" s="7"/>
      <c r="J33" s="7"/>
    </row>
    <row r="34" spans="4:10" s="7" customFormat="1">
      <c r="D34" s="6"/>
      <c r="E34" s="13"/>
      <c r="F34" s="6"/>
      <c r="G34" s="6"/>
      <c r="H34" s="6"/>
      <c r="I34" s="6"/>
      <c r="J34" s="6"/>
    </row>
    <row r="35" spans="4:10" s="7" customFormat="1">
      <c r="D35" s="6"/>
      <c r="E35" s="13"/>
      <c r="F35" s="6"/>
      <c r="G35" s="6"/>
      <c r="H35" s="6"/>
      <c r="I35" s="6"/>
      <c r="J35" s="6"/>
    </row>
    <row r="36" spans="4:10" s="7" customFormat="1">
      <c r="D36" s="6"/>
      <c r="E36" s="13"/>
      <c r="F36" s="6"/>
      <c r="G36" s="6"/>
      <c r="H36" s="6"/>
      <c r="I36" s="6"/>
      <c r="J36" s="6"/>
    </row>
    <row r="37" spans="4:10" s="7" customFormat="1">
      <c r="D37" s="6"/>
      <c r="E37" s="13"/>
      <c r="F37" s="6"/>
      <c r="G37" s="6"/>
      <c r="H37" s="6"/>
      <c r="I37" s="6"/>
      <c r="J37" s="6"/>
    </row>
    <row r="38" spans="4:10" s="7" customFormat="1">
      <c r="D38" s="6"/>
      <c r="E38" s="13"/>
      <c r="F38" s="6"/>
      <c r="G38" s="6"/>
      <c r="H38" s="6"/>
      <c r="I38" s="6"/>
      <c r="J38" s="6"/>
    </row>
    <row r="39" spans="4:10" s="7" customFormat="1">
      <c r="D39" s="6"/>
      <c r="E39" s="13"/>
      <c r="F39" s="6"/>
      <c r="G39" s="6"/>
      <c r="H39" s="6"/>
      <c r="I39" s="6"/>
      <c r="J39" s="6"/>
    </row>
    <row r="40" spans="4:10" s="7" customFormat="1">
      <c r="D40" s="6"/>
      <c r="E40" s="13"/>
      <c r="F40" s="6"/>
      <c r="G40" s="6"/>
      <c r="H40" s="6"/>
      <c r="I40" s="6"/>
      <c r="J40" s="6"/>
    </row>
    <row r="41" spans="4:10" s="7" customFormat="1">
      <c r="D41" s="6"/>
      <c r="E41" s="13"/>
      <c r="F41" s="6"/>
      <c r="G41" s="6"/>
      <c r="H41" s="6"/>
      <c r="I41" s="6"/>
      <c r="J41" s="6"/>
    </row>
  </sheetData>
  <sheetProtection algorithmName="SHA-512" hashValue="Pj4qeOxsNXMZZm1pOp73xn56ntzk+4JOaNbyxE+g8szwg/NSlK/kfaOvPtcWPj9ydyXEldgw4PfVvDJNOfVefA==" saltValue="JLihtn+3BkpRALOd/8r5vg==" spinCount="100000" sheet="1" objects="1" scenarios="1" selectLockedCells="1" autoFilter="0"/>
  <mergeCells count="12">
    <mergeCell ref="I1:J1"/>
    <mergeCell ref="D6:D19"/>
    <mergeCell ref="D3:F3"/>
    <mergeCell ref="A3:C3"/>
    <mergeCell ref="D5:E5"/>
    <mergeCell ref="D4:E4"/>
    <mergeCell ref="G4:G5"/>
    <mergeCell ref="I4:I5"/>
    <mergeCell ref="J4:J5"/>
    <mergeCell ref="H4:H5"/>
    <mergeCell ref="A4:C4"/>
    <mergeCell ref="E2:H2"/>
  </mergeCells>
  <conditionalFormatting sqref="G6:G19">
    <cfRule type="cellIs" dxfId="19" priority="2" operator="equal">
      <formula>0</formula>
    </cfRule>
    <cfRule type="dataBar" priority="3">
      <dataBar>
        <cfvo type="num" val="0"/>
        <cfvo type="num" val="4"/>
        <color rgb="FF126FB9"/>
      </dataBar>
      <extLst>
        <ext xmlns:x14="http://schemas.microsoft.com/office/spreadsheetml/2009/9/main" uri="{B025F937-C7B1-47D3-B67F-A62EFF666E3E}">
          <x14:id>{C0B4729D-9ABF-4BAA-B308-BCA08261CB21}</x14:id>
        </ext>
      </extLst>
    </cfRule>
  </conditionalFormatting>
  <conditionalFormatting sqref="I6:I19">
    <cfRule type="iconSet" priority="83">
      <iconSet iconSet="4TrafficLights" reverse="1">
        <cfvo type="percent" val="0"/>
        <cfvo type="num" val="1"/>
        <cfvo type="num" val="2"/>
        <cfvo type="num" val="3"/>
      </iconSet>
    </cfRule>
  </conditionalFormatting>
  <pageMargins left="0.7" right="0.7" top="0.75" bottom="0.75" header="0.3" footer="0.3"/>
  <pageSetup paperSize="9" scale="59" orientation="landscape" r:id="rId1"/>
  <drawing r:id="rId2"/>
  <extLst>
    <ext xmlns:x14="http://schemas.microsoft.com/office/spreadsheetml/2009/9/main" uri="{78C0D931-6437-407d-A8EE-F0AAD7539E65}">
      <x14:conditionalFormattings>
        <x14:conditionalFormatting xmlns:xm="http://schemas.microsoft.com/office/excel/2006/main">
          <x14:cfRule type="dataBar" id="{C0B4729D-9ABF-4BAA-B308-BCA08261CB21}">
            <x14:dataBar minLength="0" maxLength="100" border="1" gradient="0" negativeBarBorderColorSameAsPositive="0">
              <x14:cfvo type="num">
                <xm:f>0</xm:f>
              </x14:cfvo>
              <x14:cfvo type="num">
                <xm:f>4</xm:f>
              </x14:cfvo>
              <x14:borderColor rgb="FF126FB9"/>
              <x14:negativeFillColor rgb="FFFF0000"/>
              <x14:negativeBorderColor rgb="FFFF0000"/>
              <x14:axisColor rgb="FF000000"/>
            </x14:dataBar>
          </x14:cfRule>
          <xm:sqref>G6:G19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MAINTENANCE!$A$2:$A$6</xm:f>
          </x14:formula1>
          <xm:sqref>G6:G19</xm:sqref>
        </x14:dataValidation>
        <x14:dataValidation type="list" allowBlank="1" showInputMessage="1" showErrorMessage="1" xr:uid="{00000000-0002-0000-0200-000001000000}">
          <x14:formula1>
            <xm:f>MAINTENANCE!$B$2:$B$5</xm:f>
          </x14:formula1>
          <xm:sqref>I6:I19</xm:sqref>
        </x14:dataValidation>
        <x14:dataValidation type="list" allowBlank="1" showInputMessage="1" showErrorMessage="1" xr:uid="{00000000-0002-0000-0200-000002000000}">
          <x14:formula1>
            <xm:f>MAINTENANCE!$C$2:$C$5</xm:f>
          </x14:formula1>
          <xm:sqref>J6:J19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DC544"/>
    <pageSetUpPr fitToPage="1"/>
  </sheetPr>
  <dimension ref="A1:J46"/>
  <sheetViews>
    <sheetView showGridLines="0" zoomScaleNormal="100" workbookViewId="0">
      <pane ySplit="5" topLeftCell="A23" activePane="bottomLeft" state="frozen"/>
      <selection activeCell="H27" sqref="H27"/>
      <selection pane="bottomLeft" activeCell="G25" sqref="G25"/>
    </sheetView>
  </sheetViews>
  <sheetFormatPr baseColWidth="10" defaultColWidth="11.44140625" defaultRowHeight="18"/>
  <cols>
    <col min="1" max="1" width="6.6640625" style="6" customWidth="1"/>
    <col min="2" max="2" width="4.21875" style="6" customWidth="1"/>
    <col min="3" max="3" width="2.5546875" style="6" customWidth="1"/>
    <col min="4" max="4" width="14.77734375" style="6" customWidth="1"/>
    <col min="5" max="5" width="7.44140625" style="13" customWidth="1"/>
    <col min="6" max="6" width="48.6640625" style="6" customWidth="1"/>
    <col min="7" max="7" width="26.44140625" style="6" customWidth="1"/>
    <col min="8" max="8" width="52.21875" style="6" customWidth="1"/>
    <col min="9" max="9" width="22" style="6" customWidth="1"/>
    <col min="10" max="10" width="19" style="6" customWidth="1"/>
    <col min="11" max="16384" width="11.44140625" style="6"/>
  </cols>
  <sheetData>
    <row r="1" spans="1:10" ht="1.2" customHeight="1">
      <c r="A1"/>
      <c r="B1"/>
      <c r="C1"/>
      <c r="D1"/>
      <c r="E1" s="69"/>
      <c r="F1"/>
      <c r="G1"/>
      <c r="H1"/>
      <c r="I1" s="168"/>
      <c r="J1" s="168"/>
    </row>
    <row r="2" spans="1:10" ht="52.8" customHeight="1">
      <c r="A2"/>
      <c r="B2"/>
      <c r="C2"/>
      <c r="E2" s="151" t="s">
        <v>321</v>
      </c>
      <c r="F2" s="151"/>
      <c r="G2" s="151"/>
      <c r="H2" s="151"/>
      <c r="I2" s="79"/>
      <c r="J2" s="79"/>
    </row>
    <row r="3" spans="1:10" s="3" customFormat="1" ht="33" customHeight="1">
      <c r="A3" s="155"/>
      <c r="B3" s="155"/>
      <c r="C3" s="155"/>
      <c r="D3" s="156" t="s">
        <v>323</v>
      </c>
      <c r="E3" s="156"/>
      <c r="F3" s="156"/>
      <c r="G3" s="71" t="s">
        <v>44</v>
      </c>
      <c r="H3" s="71" t="s">
        <v>285</v>
      </c>
      <c r="I3" s="71" t="s">
        <v>313</v>
      </c>
      <c r="J3" s="72" t="s">
        <v>300</v>
      </c>
    </row>
    <row r="4" spans="1:10" s="3" customFormat="1" ht="22.95" customHeight="1">
      <c r="A4" s="158"/>
      <c r="B4" s="158"/>
      <c r="C4" s="158"/>
      <c r="D4" s="172" t="s">
        <v>288</v>
      </c>
      <c r="E4" s="172"/>
      <c r="F4" s="74" t="s">
        <v>248</v>
      </c>
      <c r="G4" s="157" t="s">
        <v>295</v>
      </c>
      <c r="H4" s="150" t="s">
        <v>298</v>
      </c>
      <c r="I4" s="177" t="s">
        <v>299</v>
      </c>
      <c r="J4" s="150" t="s">
        <v>301</v>
      </c>
    </row>
    <row r="5" spans="1:10" s="3" customFormat="1" ht="30.6" customHeight="1">
      <c r="A5" s="77"/>
      <c r="B5" s="77"/>
      <c r="C5" s="77"/>
      <c r="D5" s="171">
        <f>COUNTA(E6:E25)</f>
        <v>20</v>
      </c>
      <c r="E5" s="171"/>
      <c r="F5" s="78">
        <f>SUM(G6:G25)</f>
        <v>0</v>
      </c>
      <c r="G5" s="157"/>
      <c r="H5" s="150"/>
      <c r="I5" s="150"/>
      <c r="J5" s="150"/>
    </row>
    <row r="6" spans="1:10" ht="37.200000000000003" customHeight="1">
      <c r="D6" s="176" t="s">
        <v>88</v>
      </c>
      <c r="E6" s="41" t="s">
        <v>89</v>
      </c>
      <c r="F6" s="28" t="s">
        <v>90</v>
      </c>
      <c r="G6" s="37">
        <v>0</v>
      </c>
      <c r="H6" s="145"/>
      <c r="I6" s="37"/>
      <c r="J6" s="47"/>
    </row>
    <row r="7" spans="1:10" ht="76.8" customHeight="1">
      <c r="D7" s="176"/>
      <c r="E7" s="41" t="s">
        <v>91</v>
      </c>
      <c r="F7" s="23" t="s">
        <v>263</v>
      </c>
      <c r="G7" s="39">
        <v>0</v>
      </c>
      <c r="H7" s="145"/>
      <c r="I7" s="39"/>
      <c r="J7" s="53"/>
    </row>
    <row r="8" spans="1:10" ht="37.799999999999997" customHeight="1">
      <c r="D8" s="175"/>
      <c r="E8" s="41" t="s">
        <v>92</v>
      </c>
      <c r="F8" s="23" t="s">
        <v>93</v>
      </c>
      <c r="G8" s="39">
        <v>0</v>
      </c>
      <c r="H8" s="145"/>
      <c r="I8" s="39"/>
      <c r="J8" s="53"/>
    </row>
    <row r="9" spans="1:10" ht="36" customHeight="1">
      <c r="D9" s="174" t="s">
        <v>94</v>
      </c>
      <c r="E9" s="41" t="s">
        <v>95</v>
      </c>
      <c r="F9" s="23" t="s">
        <v>96</v>
      </c>
      <c r="G9" s="39">
        <v>0</v>
      </c>
      <c r="H9" s="145"/>
      <c r="I9" s="39"/>
      <c r="J9" s="53"/>
    </row>
    <row r="10" spans="1:10" ht="30.6" customHeight="1">
      <c r="D10" s="175"/>
      <c r="E10" s="41" t="s">
        <v>97</v>
      </c>
      <c r="F10" s="23" t="s">
        <v>98</v>
      </c>
      <c r="G10" s="39">
        <v>0</v>
      </c>
      <c r="H10" s="145"/>
      <c r="I10" s="39"/>
      <c r="J10" s="53"/>
    </row>
    <row r="11" spans="1:10" ht="70.2" customHeight="1">
      <c r="D11" s="174" t="s">
        <v>99</v>
      </c>
      <c r="E11" s="41" t="s">
        <v>100</v>
      </c>
      <c r="F11" s="23" t="s">
        <v>101</v>
      </c>
      <c r="G11" s="39">
        <v>0</v>
      </c>
      <c r="H11" s="145"/>
      <c r="I11" s="39"/>
      <c r="J11" s="53"/>
    </row>
    <row r="12" spans="1:10" ht="35.4" customHeight="1">
      <c r="D12" s="176"/>
      <c r="E12" s="41" t="s">
        <v>102</v>
      </c>
      <c r="F12" s="23" t="s">
        <v>103</v>
      </c>
      <c r="G12" s="39">
        <v>0</v>
      </c>
      <c r="H12" s="145"/>
      <c r="I12" s="39"/>
      <c r="J12" s="53"/>
    </row>
    <row r="13" spans="1:10" ht="46.2" customHeight="1">
      <c r="D13" s="176"/>
      <c r="E13" s="41" t="s">
        <v>104</v>
      </c>
      <c r="F13" s="42" t="s">
        <v>105</v>
      </c>
      <c r="G13" s="39">
        <v>0</v>
      </c>
      <c r="H13" s="145"/>
      <c r="I13" s="39"/>
      <c r="J13" s="53"/>
    </row>
    <row r="14" spans="1:10" s="8" customFormat="1" ht="59.4" customHeight="1">
      <c r="D14" s="176"/>
      <c r="E14" s="41" t="s">
        <v>106</v>
      </c>
      <c r="F14" s="23" t="s">
        <v>107</v>
      </c>
      <c r="G14" s="39">
        <v>0</v>
      </c>
      <c r="H14" s="145"/>
      <c r="I14" s="39"/>
      <c r="J14" s="53"/>
    </row>
    <row r="15" spans="1:10" s="8" customFormat="1" ht="61.2" customHeight="1">
      <c r="D15" s="176"/>
      <c r="E15" s="41" t="s">
        <v>108</v>
      </c>
      <c r="F15" s="23" t="s">
        <v>264</v>
      </c>
      <c r="G15" s="39">
        <v>0</v>
      </c>
      <c r="H15" s="145"/>
      <c r="I15" s="39"/>
      <c r="J15" s="53"/>
    </row>
    <row r="16" spans="1:10" s="8" customFormat="1" ht="37.799999999999997" customHeight="1">
      <c r="D16" s="176"/>
      <c r="E16" s="41" t="s">
        <v>109</v>
      </c>
      <c r="F16" s="23" t="s">
        <v>265</v>
      </c>
      <c r="G16" s="39">
        <v>0</v>
      </c>
      <c r="H16" s="145"/>
      <c r="I16" s="39"/>
      <c r="J16" s="53"/>
    </row>
    <row r="17" spans="4:10" s="8" customFormat="1" ht="40.799999999999997" customHeight="1">
      <c r="D17" s="176"/>
      <c r="E17" s="41" t="s">
        <v>110</v>
      </c>
      <c r="F17" s="23" t="s">
        <v>111</v>
      </c>
      <c r="G17" s="39">
        <v>0</v>
      </c>
      <c r="H17" s="145"/>
      <c r="I17" s="39"/>
      <c r="J17" s="53"/>
    </row>
    <row r="18" spans="4:10" s="8" customFormat="1" ht="50.4" customHeight="1">
      <c r="D18" s="176"/>
      <c r="E18" s="41" t="s">
        <v>112</v>
      </c>
      <c r="F18" s="23" t="s">
        <v>113</v>
      </c>
      <c r="G18" s="39">
        <v>0</v>
      </c>
      <c r="H18" s="145"/>
      <c r="I18" s="39"/>
      <c r="J18" s="53"/>
    </row>
    <row r="19" spans="4:10" s="8" customFormat="1" ht="47.4" customHeight="1">
      <c r="D19" s="176"/>
      <c r="E19" s="41" t="s">
        <v>114</v>
      </c>
      <c r="F19" s="23" t="s">
        <v>115</v>
      </c>
      <c r="G19" s="39">
        <v>0</v>
      </c>
      <c r="H19" s="145"/>
      <c r="I19" s="39"/>
      <c r="J19" s="53"/>
    </row>
    <row r="20" spans="4:10" s="8" customFormat="1" ht="30.6" customHeight="1">
      <c r="D20" s="176"/>
      <c r="E20" s="41" t="s">
        <v>116</v>
      </c>
      <c r="F20" s="23" t="s">
        <v>117</v>
      </c>
      <c r="G20" s="39">
        <v>0</v>
      </c>
      <c r="H20" s="145"/>
      <c r="I20" s="39"/>
      <c r="J20" s="53"/>
    </row>
    <row r="21" spans="4:10" s="8" customFormat="1" ht="37.950000000000003" customHeight="1">
      <c r="D21" s="176"/>
      <c r="E21" s="41" t="s">
        <v>118</v>
      </c>
      <c r="F21" s="23" t="s">
        <v>119</v>
      </c>
      <c r="G21" s="39">
        <v>0</v>
      </c>
      <c r="H21" s="145"/>
      <c r="I21" s="39"/>
      <c r="J21" s="53"/>
    </row>
    <row r="22" spans="4:10" s="8" customFormat="1" ht="61.8" customHeight="1">
      <c r="D22" s="176"/>
      <c r="E22" s="41" t="s">
        <v>120</v>
      </c>
      <c r="F22" s="23" t="s">
        <v>121</v>
      </c>
      <c r="G22" s="39">
        <v>0</v>
      </c>
      <c r="H22" s="145"/>
      <c r="I22" s="39"/>
      <c r="J22" s="53"/>
    </row>
    <row r="23" spans="4:10" s="8" customFormat="1" ht="37.799999999999997" customHeight="1">
      <c r="D23" s="175"/>
      <c r="E23" s="41" t="s">
        <v>122</v>
      </c>
      <c r="F23" s="23" t="s">
        <v>123</v>
      </c>
      <c r="G23" s="39">
        <v>0</v>
      </c>
      <c r="H23" s="145"/>
      <c r="I23" s="39"/>
      <c r="J23" s="53"/>
    </row>
    <row r="24" spans="4:10" s="8" customFormat="1" ht="61.2" customHeight="1">
      <c r="D24" s="173" t="s">
        <v>124</v>
      </c>
      <c r="E24" s="41" t="s">
        <v>125</v>
      </c>
      <c r="F24" s="23" t="s">
        <v>126</v>
      </c>
      <c r="G24" s="39">
        <v>0</v>
      </c>
      <c r="H24" s="145"/>
      <c r="I24" s="39"/>
      <c r="J24" s="53"/>
    </row>
    <row r="25" spans="4:10" s="8" customFormat="1" ht="42" customHeight="1">
      <c r="D25" s="173"/>
      <c r="E25" s="41" t="s">
        <v>127</v>
      </c>
      <c r="F25" s="23" t="s">
        <v>128</v>
      </c>
      <c r="G25" s="39">
        <v>0</v>
      </c>
      <c r="H25" s="145"/>
      <c r="I25" s="39"/>
      <c r="J25" s="53"/>
    </row>
    <row r="26" spans="4:10" s="8" customFormat="1" ht="87.75" customHeight="1">
      <c r="D26" s="58"/>
      <c r="E26" s="16"/>
      <c r="G26" s="14"/>
      <c r="H26" s="14"/>
      <c r="I26" s="14"/>
      <c r="J26" s="14"/>
    </row>
    <row r="27" spans="4:10" s="8" customFormat="1" ht="87.75" customHeight="1">
      <c r="D27" s="58"/>
      <c r="E27" s="16"/>
      <c r="G27" s="14"/>
      <c r="H27" s="14"/>
      <c r="I27" s="14"/>
      <c r="J27" s="14"/>
    </row>
    <row r="28" spans="4:10" s="8" customFormat="1" ht="87.75" customHeight="1">
      <c r="D28" s="58"/>
      <c r="E28" s="16"/>
      <c r="G28" s="14"/>
      <c r="H28" s="14"/>
      <c r="I28" s="14"/>
      <c r="J28" s="14"/>
    </row>
    <row r="29" spans="4:10" s="8" customFormat="1" ht="87.75" customHeight="1">
      <c r="D29" s="58"/>
      <c r="E29" s="16"/>
      <c r="G29" s="14"/>
      <c r="H29" s="14"/>
      <c r="I29" s="14"/>
      <c r="J29" s="14"/>
    </row>
    <row r="30" spans="4:10" s="8" customFormat="1" ht="87.75" customHeight="1">
      <c r="D30" s="58"/>
      <c r="E30" s="16"/>
      <c r="G30" s="14"/>
      <c r="H30" s="14"/>
      <c r="I30" s="14"/>
      <c r="J30" s="14"/>
    </row>
    <row r="31" spans="4:10" s="8" customFormat="1" ht="87.75" customHeight="1">
      <c r="D31" s="10"/>
      <c r="E31" s="12"/>
      <c r="F31" s="7"/>
      <c r="G31" s="7"/>
      <c r="H31" s="7"/>
      <c r="I31" s="7"/>
      <c r="J31" s="7"/>
    </row>
    <row r="32" spans="4:10" s="8" customFormat="1" ht="87.75" customHeight="1">
      <c r="D32" s="10"/>
      <c r="E32" s="12"/>
      <c r="F32" s="7"/>
      <c r="G32" s="7"/>
      <c r="H32" s="7"/>
      <c r="I32" s="7"/>
      <c r="J32" s="7"/>
    </row>
    <row r="33" spans="4:10" s="8" customFormat="1" ht="87.75" customHeight="1">
      <c r="D33" s="7"/>
      <c r="E33" s="12"/>
      <c r="F33" s="7"/>
      <c r="G33" s="7"/>
      <c r="H33" s="7"/>
      <c r="I33" s="7"/>
      <c r="J33" s="7"/>
    </row>
    <row r="34" spans="4:10" s="8" customFormat="1" ht="87.75" customHeight="1">
      <c r="D34" s="7"/>
      <c r="E34" s="12"/>
      <c r="F34" s="7"/>
      <c r="G34" s="7"/>
      <c r="H34" s="7"/>
      <c r="I34" s="7"/>
      <c r="J34" s="7"/>
    </row>
    <row r="35" spans="4:10" s="8" customFormat="1" ht="87.75" customHeight="1">
      <c r="D35" s="7"/>
      <c r="E35" s="12"/>
      <c r="F35" s="7"/>
      <c r="G35" s="7"/>
      <c r="H35" s="7"/>
      <c r="I35" s="7"/>
      <c r="J35" s="7"/>
    </row>
    <row r="36" spans="4:10" s="8" customFormat="1" ht="87.75" customHeight="1">
      <c r="D36" s="7"/>
      <c r="E36" s="12"/>
      <c r="F36" s="7"/>
      <c r="G36" s="7"/>
      <c r="H36" s="7"/>
      <c r="I36" s="7"/>
      <c r="J36" s="7"/>
    </row>
    <row r="37" spans="4:10" s="8" customFormat="1" ht="87.75" customHeight="1">
      <c r="D37" s="7"/>
      <c r="E37" s="12"/>
      <c r="F37" s="7"/>
      <c r="G37" s="7"/>
      <c r="H37" s="7"/>
      <c r="I37" s="7"/>
      <c r="J37" s="7"/>
    </row>
    <row r="38" spans="4:10" s="8" customFormat="1" ht="87.75" customHeight="1">
      <c r="D38" s="7"/>
      <c r="E38" s="12"/>
      <c r="F38" s="7"/>
      <c r="G38" s="7"/>
      <c r="H38" s="7"/>
      <c r="I38" s="7"/>
      <c r="J38" s="7"/>
    </row>
    <row r="39" spans="4:10" s="7" customFormat="1">
      <c r="D39" s="6"/>
      <c r="E39" s="13"/>
      <c r="F39" s="6"/>
      <c r="G39" s="6"/>
      <c r="H39" s="6"/>
      <c r="I39" s="6"/>
      <c r="J39" s="6"/>
    </row>
    <row r="40" spans="4:10" s="7" customFormat="1">
      <c r="D40" s="6"/>
      <c r="E40" s="13"/>
      <c r="F40" s="6"/>
      <c r="G40" s="6"/>
      <c r="H40" s="6"/>
      <c r="I40" s="6"/>
      <c r="J40" s="6"/>
    </row>
    <row r="41" spans="4:10" s="7" customFormat="1">
      <c r="D41" s="6"/>
      <c r="E41" s="13"/>
      <c r="F41" s="6"/>
      <c r="G41" s="6"/>
      <c r="H41" s="6"/>
      <c r="I41" s="6"/>
      <c r="J41" s="6"/>
    </row>
    <row r="42" spans="4:10" s="7" customFormat="1">
      <c r="D42" s="6"/>
      <c r="E42" s="13"/>
      <c r="F42" s="6"/>
      <c r="G42" s="6"/>
      <c r="H42" s="6"/>
      <c r="I42" s="6"/>
      <c r="J42" s="6"/>
    </row>
    <row r="43" spans="4:10" s="7" customFormat="1">
      <c r="D43" s="6"/>
      <c r="E43" s="13"/>
      <c r="F43" s="6"/>
      <c r="G43" s="6"/>
      <c r="H43" s="6"/>
      <c r="I43" s="6"/>
      <c r="J43" s="6"/>
    </row>
    <row r="44" spans="4:10" s="7" customFormat="1">
      <c r="D44" s="6"/>
      <c r="E44" s="13"/>
      <c r="F44" s="6"/>
      <c r="G44" s="6"/>
      <c r="H44" s="6"/>
      <c r="I44" s="6"/>
      <c r="J44" s="6"/>
    </row>
    <row r="45" spans="4:10" s="7" customFormat="1">
      <c r="D45" s="6"/>
      <c r="E45" s="13"/>
      <c r="F45" s="6"/>
      <c r="G45" s="6"/>
      <c r="H45" s="6"/>
      <c r="I45" s="6"/>
      <c r="J45" s="6"/>
    </row>
    <row r="46" spans="4:10" s="7" customFormat="1">
      <c r="D46" s="6"/>
      <c r="E46" s="13"/>
      <c r="F46" s="6"/>
      <c r="G46" s="6"/>
      <c r="H46" s="6"/>
      <c r="I46" s="6"/>
      <c r="J46" s="6"/>
    </row>
  </sheetData>
  <sheetProtection algorithmName="SHA-512" hashValue="fDF9kXu6SJ51k39oHZaqVRwO/iRBOOqZrmYrtdb3dW6iTVFcn1IB/uHcSomo0DAumO1VmvfNz6+oXQ7E+QR2DQ==" saltValue="lRhir2PNaglWmnouZYoM/w==" spinCount="100000" sheet="1" objects="1" scenarios="1" selectLockedCells="1" autoFilter="0"/>
  <mergeCells count="15">
    <mergeCell ref="I1:J1"/>
    <mergeCell ref="A3:C3"/>
    <mergeCell ref="D5:E5"/>
    <mergeCell ref="D6:D8"/>
    <mergeCell ref="G4:G5"/>
    <mergeCell ref="H4:H5"/>
    <mergeCell ref="I4:I5"/>
    <mergeCell ref="J4:J5"/>
    <mergeCell ref="A4:C4"/>
    <mergeCell ref="E2:H2"/>
    <mergeCell ref="D24:D25"/>
    <mergeCell ref="D9:D10"/>
    <mergeCell ref="D11:D23"/>
    <mergeCell ref="D3:F3"/>
    <mergeCell ref="D4:E4"/>
  </mergeCells>
  <conditionalFormatting sqref="G6:G25">
    <cfRule type="cellIs" dxfId="18" priority="2" operator="equal">
      <formula>0</formula>
    </cfRule>
    <cfRule type="dataBar" priority="3">
      <dataBar>
        <cfvo type="num" val="0"/>
        <cfvo type="num" val="4"/>
        <color rgb="FF126FB9"/>
      </dataBar>
      <extLst>
        <ext xmlns:x14="http://schemas.microsoft.com/office/spreadsheetml/2009/9/main" uri="{B025F937-C7B1-47D3-B67F-A62EFF666E3E}">
          <x14:id>{952B4A08-9C07-48E9-9D3A-8362D211670B}</x14:id>
        </ext>
      </extLst>
    </cfRule>
  </conditionalFormatting>
  <conditionalFormatting sqref="I6:I25">
    <cfRule type="iconSet" priority="93">
      <iconSet iconSet="4TrafficLights" reverse="1">
        <cfvo type="percent" val="0"/>
        <cfvo type="num" val="1"/>
        <cfvo type="num" val="2"/>
        <cfvo type="num" val="3"/>
      </iconSet>
    </cfRule>
  </conditionalFormatting>
  <pageMargins left="0.7" right="0.7" top="0.75" bottom="0.75" header="0.3" footer="0.3"/>
  <pageSetup paperSize="9" scale="44" orientation="landscape" r:id="rId1"/>
  <drawing r:id="rId2"/>
  <extLst>
    <ext xmlns:x14="http://schemas.microsoft.com/office/spreadsheetml/2009/9/main" uri="{78C0D931-6437-407d-A8EE-F0AAD7539E65}">
      <x14:conditionalFormattings>
        <x14:conditionalFormatting xmlns:xm="http://schemas.microsoft.com/office/excel/2006/main">
          <x14:cfRule type="dataBar" id="{952B4A08-9C07-48E9-9D3A-8362D211670B}">
            <x14:dataBar minLength="0" maxLength="100" border="1" gradient="0" negativeBarBorderColorSameAsPositive="0">
              <x14:cfvo type="num">
                <xm:f>0</xm:f>
              </x14:cfvo>
              <x14:cfvo type="num">
                <xm:f>4</xm:f>
              </x14:cfvo>
              <x14:borderColor rgb="FF126FB9"/>
              <x14:negativeFillColor rgb="FFFF0000"/>
              <x14:negativeBorderColor rgb="FFFF0000"/>
              <x14:axisColor rgb="FF000000"/>
            </x14:dataBar>
          </x14:cfRule>
          <xm:sqref>G6:G25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MAINTENANCE!$A$2:$A$6</xm:f>
          </x14:formula1>
          <xm:sqref>G6:G25</xm:sqref>
        </x14:dataValidation>
        <x14:dataValidation type="list" allowBlank="1" showInputMessage="1" showErrorMessage="1" xr:uid="{00000000-0002-0000-0300-000001000000}">
          <x14:formula1>
            <xm:f>MAINTENANCE!$C$2:$C$5</xm:f>
          </x14:formula1>
          <xm:sqref>J6:J25</xm:sqref>
        </x14:dataValidation>
        <x14:dataValidation type="list" allowBlank="1" showInputMessage="1" showErrorMessage="1" xr:uid="{00000000-0002-0000-0300-000002000000}">
          <x14:formula1>
            <xm:f>MAINTENANCE!$B$2:$B$5</xm:f>
          </x14:formula1>
          <xm:sqref>I6:I25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DC544"/>
    <pageSetUpPr fitToPage="1"/>
  </sheetPr>
  <dimension ref="A1:K44"/>
  <sheetViews>
    <sheetView showGridLines="0" zoomScale="102" zoomScaleNormal="102" workbookViewId="0">
      <pane ySplit="5" topLeftCell="A15" activePane="bottomLeft" state="frozen"/>
      <selection activeCell="H27" sqref="H27"/>
      <selection pane="bottomLeft" activeCell="G19" sqref="G19"/>
    </sheetView>
  </sheetViews>
  <sheetFormatPr baseColWidth="10" defaultColWidth="11.44140625" defaultRowHeight="18"/>
  <cols>
    <col min="1" max="1" width="6.44140625" style="6" customWidth="1"/>
    <col min="2" max="2" width="3.88671875" style="6" customWidth="1"/>
    <col min="3" max="3" width="4.21875" style="6" customWidth="1"/>
    <col min="4" max="4" width="15.88671875" style="6" customWidth="1"/>
    <col min="5" max="5" width="7.6640625" style="13" customWidth="1"/>
    <col min="6" max="6" width="48.6640625" style="6" customWidth="1"/>
    <col min="7" max="7" width="26.44140625" style="6" customWidth="1"/>
    <col min="8" max="8" width="48.33203125" style="6" customWidth="1"/>
    <col min="9" max="9" width="22.77734375" style="6" customWidth="1"/>
    <col min="10" max="10" width="22.109375" style="6" customWidth="1"/>
    <col min="11" max="11" width="24.33203125" style="6" customWidth="1"/>
    <col min="12" max="16384" width="11.44140625" style="6"/>
  </cols>
  <sheetData>
    <row r="1" spans="1:11" ht="0.6" customHeight="1">
      <c r="A1"/>
      <c r="B1"/>
      <c r="C1"/>
      <c r="D1"/>
      <c r="E1" s="69"/>
      <c r="F1"/>
      <c r="G1"/>
      <c r="H1"/>
      <c r="I1" s="168"/>
      <c r="J1" s="168"/>
    </row>
    <row r="2" spans="1:11" ht="56.4" customHeight="1">
      <c r="A2"/>
      <c r="B2"/>
      <c r="C2"/>
      <c r="E2" s="151" t="s">
        <v>319</v>
      </c>
      <c r="F2" s="151"/>
      <c r="G2" s="151"/>
      <c r="H2" s="151"/>
      <c r="I2" s="79"/>
      <c r="J2" s="79"/>
    </row>
    <row r="3" spans="1:11" s="3" customFormat="1" ht="34.799999999999997" customHeight="1">
      <c r="A3" s="155"/>
      <c r="B3" s="155"/>
      <c r="C3" s="155"/>
      <c r="D3" s="156" t="s">
        <v>325</v>
      </c>
      <c r="E3" s="156"/>
      <c r="F3" s="156"/>
      <c r="G3" s="71" t="s">
        <v>44</v>
      </c>
      <c r="H3" s="71" t="s">
        <v>286</v>
      </c>
      <c r="I3" s="71" t="s">
        <v>313</v>
      </c>
      <c r="J3" s="72" t="s">
        <v>300</v>
      </c>
    </row>
    <row r="4" spans="1:11" s="3" customFormat="1" ht="25.95" customHeight="1">
      <c r="A4" s="158"/>
      <c r="B4" s="158"/>
      <c r="C4" s="158"/>
      <c r="D4" s="172" t="s">
        <v>247</v>
      </c>
      <c r="E4" s="172"/>
      <c r="F4" s="74" t="s">
        <v>271</v>
      </c>
      <c r="G4" s="157" t="s">
        <v>295</v>
      </c>
      <c r="H4" s="150" t="s">
        <v>298</v>
      </c>
      <c r="I4" s="177" t="s">
        <v>299</v>
      </c>
      <c r="J4" s="150" t="s">
        <v>301</v>
      </c>
    </row>
    <row r="5" spans="1:11" s="3" customFormat="1" ht="19.2" customHeight="1">
      <c r="A5" s="77"/>
      <c r="B5" s="77"/>
      <c r="C5" s="77"/>
      <c r="D5" s="180">
        <f>COUNTA(E6:E25)</f>
        <v>14</v>
      </c>
      <c r="E5" s="180"/>
      <c r="F5" s="78">
        <f>SUM(G6:G25)</f>
        <v>0</v>
      </c>
      <c r="G5" s="157"/>
      <c r="H5" s="150"/>
      <c r="I5" s="150"/>
      <c r="J5" s="150"/>
      <c r="K5" s="19"/>
    </row>
    <row r="6" spans="1:11" ht="36.6" customHeight="1">
      <c r="D6" s="178"/>
      <c r="E6" s="41" t="s">
        <v>129</v>
      </c>
      <c r="F6" s="28" t="s">
        <v>289</v>
      </c>
      <c r="G6" s="37">
        <v>0</v>
      </c>
      <c r="H6" s="145"/>
      <c r="I6" s="37"/>
      <c r="J6" s="47"/>
    </row>
    <row r="7" spans="1:11" ht="36.6" customHeight="1">
      <c r="D7" s="178"/>
      <c r="E7" s="45" t="s">
        <v>130</v>
      </c>
      <c r="F7" s="23" t="s">
        <v>131</v>
      </c>
      <c r="G7" s="39">
        <v>0</v>
      </c>
      <c r="H7" s="145"/>
      <c r="I7" s="39"/>
      <c r="J7" s="53"/>
    </row>
    <row r="8" spans="1:11" ht="50.4" customHeight="1">
      <c r="D8" s="178"/>
      <c r="E8" s="45" t="s">
        <v>132</v>
      </c>
      <c r="F8" s="28" t="s">
        <v>294</v>
      </c>
      <c r="G8" s="39">
        <v>0</v>
      </c>
      <c r="H8" s="145"/>
      <c r="I8" s="39"/>
      <c r="J8" s="53"/>
    </row>
    <row r="9" spans="1:11" ht="51" customHeight="1">
      <c r="D9" s="178"/>
      <c r="E9" s="45" t="s">
        <v>133</v>
      </c>
      <c r="F9" s="23" t="s">
        <v>134</v>
      </c>
      <c r="G9" s="39">
        <v>0</v>
      </c>
      <c r="H9" s="145"/>
      <c r="I9" s="39"/>
      <c r="J9" s="53"/>
    </row>
    <row r="10" spans="1:11" ht="41.4" customHeight="1">
      <c r="D10" s="178"/>
      <c r="E10" s="45" t="s">
        <v>135</v>
      </c>
      <c r="F10" s="23" t="s">
        <v>136</v>
      </c>
      <c r="G10" s="39">
        <v>0</v>
      </c>
      <c r="H10" s="145"/>
      <c r="I10" s="39"/>
      <c r="J10" s="53"/>
    </row>
    <row r="11" spans="1:11" ht="86.4" customHeight="1">
      <c r="D11" s="178"/>
      <c r="E11" s="45" t="s">
        <v>137</v>
      </c>
      <c r="F11" s="23" t="s">
        <v>138</v>
      </c>
      <c r="G11" s="39">
        <v>0</v>
      </c>
      <c r="H11" s="145"/>
      <c r="I11" s="39"/>
      <c r="J11" s="53"/>
    </row>
    <row r="12" spans="1:11" ht="49.8" customHeight="1">
      <c r="D12" s="178"/>
      <c r="E12" s="45" t="s">
        <v>139</v>
      </c>
      <c r="F12" s="23" t="s">
        <v>140</v>
      </c>
      <c r="G12" s="39">
        <v>0</v>
      </c>
      <c r="H12" s="145"/>
      <c r="I12" s="39"/>
      <c r="J12" s="53"/>
    </row>
    <row r="13" spans="1:11" ht="38.4" customHeight="1">
      <c r="D13" s="178"/>
      <c r="E13" s="45" t="s">
        <v>141</v>
      </c>
      <c r="F13" s="23" t="s">
        <v>142</v>
      </c>
      <c r="G13" s="39">
        <v>0</v>
      </c>
      <c r="H13" s="145"/>
      <c r="I13" s="39"/>
      <c r="J13" s="53"/>
    </row>
    <row r="14" spans="1:11" s="8" customFormat="1" ht="36" customHeight="1">
      <c r="D14" s="178"/>
      <c r="E14" s="45" t="s">
        <v>143</v>
      </c>
      <c r="F14" s="23" t="s">
        <v>144</v>
      </c>
      <c r="G14" s="39">
        <v>0</v>
      </c>
      <c r="H14" s="145"/>
      <c r="I14" s="39"/>
      <c r="J14" s="53"/>
    </row>
    <row r="15" spans="1:11" s="8" customFormat="1" ht="37.799999999999997" customHeight="1">
      <c r="D15" s="178"/>
      <c r="E15" s="45" t="s">
        <v>145</v>
      </c>
      <c r="F15" s="23" t="s">
        <v>146</v>
      </c>
      <c r="G15" s="39">
        <v>0</v>
      </c>
      <c r="H15" s="145"/>
      <c r="I15" s="39"/>
      <c r="J15" s="53"/>
    </row>
    <row r="16" spans="1:11" s="8" customFormat="1" ht="37.200000000000003" customHeight="1">
      <c r="D16" s="178"/>
      <c r="E16" s="45" t="s">
        <v>147</v>
      </c>
      <c r="F16" s="23" t="s">
        <v>148</v>
      </c>
      <c r="G16" s="39">
        <v>0</v>
      </c>
      <c r="H16" s="145"/>
      <c r="I16" s="39"/>
      <c r="J16" s="53"/>
    </row>
    <row r="17" spans="4:10" s="8" customFormat="1" ht="39" customHeight="1">
      <c r="D17" s="178"/>
      <c r="E17" s="45" t="s">
        <v>149</v>
      </c>
      <c r="F17" s="23" t="s">
        <v>150</v>
      </c>
      <c r="G17" s="39">
        <v>0</v>
      </c>
      <c r="H17" s="145"/>
      <c r="I17" s="39"/>
      <c r="J17" s="53"/>
    </row>
    <row r="18" spans="4:10" s="8" customFormat="1" ht="46.2" customHeight="1">
      <c r="D18" s="178"/>
      <c r="E18" s="45" t="s">
        <v>151</v>
      </c>
      <c r="F18" s="23" t="s">
        <v>152</v>
      </c>
      <c r="G18" s="39">
        <v>0</v>
      </c>
      <c r="H18" s="145"/>
      <c r="I18" s="39"/>
      <c r="J18" s="53"/>
    </row>
    <row r="19" spans="4:10" s="8" customFormat="1" ht="35.4" customHeight="1">
      <c r="D19" s="179"/>
      <c r="E19" s="45" t="s">
        <v>153</v>
      </c>
      <c r="F19" s="23" t="s">
        <v>154</v>
      </c>
      <c r="G19" s="39">
        <v>0</v>
      </c>
      <c r="H19" s="145"/>
      <c r="I19" s="39"/>
      <c r="J19" s="53"/>
    </row>
    <row r="20" spans="4:10" s="8" customFormat="1" ht="87.75" customHeight="1">
      <c r="E20" s="17"/>
      <c r="G20" s="56"/>
      <c r="H20" s="56"/>
      <c r="I20" s="56"/>
      <c r="J20" s="56"/>
    </row>
    <row r="21" spans="4:10" s="8" customFormat="1" ht="87.75" customHeight="1">
      <c r="D21" s="11"/>
      <c r="E21" s="16"/>
      <c r="G21" s="56"/>
      <c r="H21" s="56"/>
      <c r="I21" s="56"/>
      <c r="J21" s="56"/>
    </row>
    <row r="22" spans="4:10" s="8" customFormat="1" ht="87.75" customHeight="1">
      <c r="D22" s="11"/>
      <c r="E22" s="16"/>
      <c r="G22" s="56"/>
      <c r="H22" s="56"/>
      <c r="I22" s="56"/>
      <c r="J22" s="56"/>
    </row>
    <row r="23" spans="4:10" s="8" customFormat="1" ht="87.75" customHeight="1">
      <c r="D23" s="11"/>
      <c r="E23" s="16"/>
      <c r="F23" s="9"/>
      <c r="G23" s="56"/>
      <c r="H23" s="56"/>
      <c r="I23" s="56"/>
      <c r="J23" s="56"/>
    </row>
    <row r="24" spans="4:10" s="8" customFormat="1" ht="87.75" customHeight="1">
      <c r="D24" s="11"/>
      <c r="E24" s="16"/>
      <c r="F24" s="9"/>
      <c r="G24" s="56"/>
      <c r="H24" s="56"/>
      <c r="I24" s="56"/>
      <c r="J24" s="56"/>
    </row>
    <row r="25" spans="4:10" s="8" customFormat="1" ht="87.75" customHeight="1">
      <c r="D25" s="11"/>
      <c r="E25" s="16"/>
      <c r="F25" s="9"/>
      <c r="G25" s="56"/>
      <c r="H25" s="56"/>
      <c r="I25" s="56"/>
      <c r="J25" s="56"/>
    </row>
    <row r="26" spans="4:10" s="8" customFormat="1" ht="87.75" customHeight="1">
      <c r="D26" s="11"/>
      <c r="E26" s="16"/>
      <c r="F26" s="9"/>
      <c r="G26" s="14"/>
      <c r="H26" s="14"/>
      <c r="I26" s="14"/>
      <c r="J26" s="14"/>
    </row>
    <row r="27" spans="4:10" s="8" customFormat="1" ht="87.75" customHeight="1">
      <c r="D27" s="11"/>
      <c r="E27" s="16"/>
      <c r="F27" s="9"/>
      <c r="G27" s="14"/>
      <c r="H27" s="14"/>
      <c r="I27" s="14"/>
      <c r="J27" s="14"/>
    </row>
    <row r="28" spans="4:10" s="8" customFormat="1" ht="87.75" customHeight="1">
      <c r="D28" s="11"/>
      <c r="E28" s="16"/>
      <c r="F28" s="9"/>
      <c r="G28" s="14"/>
      <c r="H28" s="14"/>
      <c r="I28" s="14"/>
      <c r="J28" s="14"/>
    </row>
    <row r="29" spans="4:10" s="8" customFormat="1" ht="87.75" customHeight="1">
      <c r="D29" s="10"/>
      <c r="E29" s="12"/>
      <c r="F29" s="9"/>
      <c r="G29" s="7"/>
      <c r="H29" s="7"/>
      <c r="I29" s="7"/>
      <c r="J29" s="7"/>
    </row>
    <row r="30" spans="4:10" s="8" customFormat="1" ht="87.75" customHeight="1">
      <c r="D30" s="10"/>
      <c r="E30" s="12"/>
      <c r="F30" s="9"/>
      <c r="G30" s="7"/>
      <c r="H30" s="7"/>
      <c r="I30" s="7"/>
      <c r="J30" s="7"/>
    </row>
    <row r="31" spans="4:10" s="8" customFormat="1" ht="87.75" customHeight="1">
      <c r="D31" s="7"/>
      <c r="E31" s="12"/>
      <c r="F31" s="7"/>
      <c r="G31" s="7"/>
      <c r="H31" s="7"/>
      <c r="I31" s="7"/>
      <c r="J31" s="7"/>
    </row>
    <row r="32" spans="4:10" s="8" customFormat="1" ht="87.75" customHeight="1">
      <c r="D32" s="7"/>
      <c r="E32" s="12"/>
      <c r="F32" s="7"/>
      <c r="G32" s="7"/>
      <c r="H32" s="7"/>
      <c r="I32" s="7"/>
      <c r="J32" s="7"/>
    </row>
    <row r="33" spans="4:10" s="8" customFormat="1" ht="87.75" customHeight="1">
      <c r="D33" s="7"/>
      <c r="E33" s="12"/>
      <c r="F33" s="7"/>
      <c r="G33" s="7"/>
      <c r="H33" s="7"/>
      <c r="I33" s="7"/>
      <c r="J33" s="7"/>
    </row>
    <row r="34" spans="4:10" s="8" customFormat="1" ht="87.75" customHeight="1">
      <c r="D34" s="7"/>
      <c r="E34" s="12"/>
      <c r="F34" s="7"/>
      <c r="G34" s="7"/>
      <c r="H34" s="7"/>
      <c r="I34" s="7"/>
      <c r="J34" s="7"/>
    </row>
    <row r="35" spans="4:10" s="8" customFormat="1" ht="87.75" customHeight="1">
      <c r="D35" s="7"/>
      <c r="E35" s="12"/>
      <c r="F35" s="7"/>
      <c r="G35" s="7"/>
      <c r="H35" s="7"/>
      <c r="I35" s="7"/>
      <c r="J35" s="7"/>
    </row>
    <row r="36" spans="4:10" s="8" customFormat="1" ht="87.75" customHeight="1">
      <c r="D36" s="7"/>
      <c r="E36" s="12"/>
      <c r="F36" s="7"/>
      <c r="G36" s="7"/>
      <c r="H36" s="7"/>
      <c r="I36" s="7"/>
      <c r="J36" s="7"/>
    </row>
    <row r="37" spans="4:10" s="7" customFormat="1">
      <c r="D37" s="6"/>
      <c r="E37" s="13"/>
      <c r="F37" s="6"/>
      <c r="G37" s="6"/>
      <c r="H37" s="6"/>
      <c r="I37" s="6"/>
      <c r="J37" s="6"/>
    </row>
    <row r="38" spans="4:10" s="7" customFormat="1">
      <c r="D38" s="6"/>
      <c r="E38" s="13"/>
      <c r="F38" s="6"/>
      <c r="G38" s="6"/>
      <c r="H38" s="6"/>
      <c r="I38" s="6"/>
      <c r="J38" s="6"/>
    </row>
    <row r="39" spans="4:10" s="7" customFormat="1">
      <c r="D39" s="6"/>
      <c r="E39" s="13"/>
      <c r="F39" s="6"/>
      <c r="G39" s="6"/>
      <c r="H39" s="6"/>
      <c r="I39" s="6"/>
      <c r="J39" s="6"/>
    </row>
    <row r="40" spans="4:10" s="7" customFormat="1">
      <c r="D40" s="6"/>
      <c r="E40" s="13"/>
      <c r="F40" s="6"/>
      <c r="G40" s="6"/>
      <c r="H40" s="6"/>
      <c r="I40" s="6"/>
      <c r="J40" s="6"/>
    </row>
    <row r="41" spans="4:10" s="7" customFormat="1">
      <c r="D41" s="6"/>
      <c r="E41" s="13"/>
      <c r="F41" s="6"/>
      <c r="G41" s="6"/>
      <c r="H41" s="6"/>
      <c r="I41" s="6"/>
      <c r="J41" s="6"/>
    </row>
    <row r="42" spans="4:10" s="7" customFormat="1">
      <c r="D42" s="6"/>
      <c r="E42" s="13"/>
      <c r="F42" s="6"/>
      <c r="G42" s="6"/>
      <c r="H42" s="6"/>
      <c r="I42" s="6"/>
      <c r="J42" s="6"/>
    </row>
    <row r="43" spans="4:10" s="7" customFormat="1">
      <c r="D43" s="6"/>
      <c r="E43" s="13"/>
      <c r="F43" s="6"/>
      <c r="G43" s="6"/>
      <c r="H43" s="6"/>
      <c r="I43" s="6"/>
      <c r="J43" s="6"/>
    </row>
    <row r="44" spans="4:10" s="7" customFormat="1">
      <c r="D44" s="6"/>
      <c r="E44" s="13"/>
      <c r="F44" s="6"/>
      <c r="G44" s="6"/>
      <c r="H44" s="6"/>
      <c r="I44" s="6"/>
      <c r="J44" s="6"/>
    </row>
  </sheetData>
  <sheetProtection algorithmName="SHA-512" hashValue="Gl3DJuQBxxrRIWHPsk6A8pR2UPiBoh9MTA/EYWH2kIIeojm6InGzIcldeEyhrCEBMsJ8ISKkVlp3dhU6Fe4N5Q==" saltValue="MiaGqgKMDPMXl4c9xpuEGg==" spinCount="100000" sheet="1" objects="1" scenarios="1" selectLockedCells="1" autoFilter="0"/>
  <mergeCells count="12">
    <mergeCell ref="I1:J1"/>
    <mergeCell ref="D6:D19"/>
    <mergeCell ref="D3:F3"/>
    <mergeCell ref="A3:C3"/>
    <mergeCell ref="D5:E5"/>
    <mergeCell ref="D4:E4"/>
    <mergeCell ref="G4:G5"/>
    <mergeCell ref="H4:H5"/>
    <mergeCell ref="I4:I5"/>
    <mergeCell ref="J4:J5"/>
    <mergeCell ref="A4:C4"/>
    <mergeCell ref="E2:H2"/>
  </mergeCells>
  <conditionalFormatting sqref="G6:G19">
    <cfRule type="cellIs" dxfId="17" priority="2" operator="equal">
      <formula>0</formula>
    </cfRule>
    <cfRule type="dataBar" priority="3">
      <dataBar>
        <cfvo type="num" val="0"/>
        <cfvo type="num" val="4"/>
        <color rgb="FF126FB9"/>
      </dataBar>
      <extLst>
        <ext xmlns:x14="http://schemas.microsoft.com/office/spreadsheetml/2009/9/main" uri="{B025F937-C7B1-47D3-B67F-A62EFF666E3E}">
          <x14:id>{850223FC-E1B1-4530-90A3-E9D041860486}</x14:id>
        </ext>
      </extLst>
    </cfRule>
  </conditionalFormatting>
  <conditionalFormatting sqref="I6:I19">
    <cfRule type="iconSet" priority="68">
      <iconSet iconSet="4TrafficLights" reverse="1">
        <cfvo type="percent" val="0"/>
        <cfvo type="num" val="1"/>
        <cfvo type="num" val="2"/>
        <cfvo type="num" val="3"/>
      </iconSet>
    </cfRule>
  </conditionalFormatting>
  <pageMargins left="0.7" right="0.7" top="0.75" bottom="0.75" header="0.3" footer="0.3"/>
  <pageSetup paperSize="9" scale="63" orientation="landscape" r:id="rId1"/>
  <drawing r:id="rId2"/>
  <extLst>
    <ext xmlns:x14="http://schemas.microsoft.com/office/spreadsheetml/2009/9/main" uri="{78C0D931-6437-407d-A8EE-F0AAD7539E65}">
      <x14:conditionalFormattings>
        <x14:conditionalFormatting xmlns:xm="http://schemas.microsoft.com/office/excel/2006/main">
          <x14:cfRule type="dataBar" id="{850223FC-E1B1-4530-90A3-E9D041860486}">
            <x14:dataBar minLength="0" maxLength="100" border="1" gradient="0" negativeBarBorderColorSameAsPositive="0">
              <x14:cfvo type="num">
                <xm:f>0</xm:f>
              </x14:cfvo>
              <x14:cfvo type="num">
                <xm:f>4</xm:f>
              </x14:cfvo>
              <x14:borderColor rgb="FF126FB9"/>
              <x14:negativeFillColor rgb="FFFF0000"/>
              <x14:negativeBorderColor rgb="FFFF0000"/>
              <x14:axisColor rgb="FF000000"/>
            </x14:dataBar>
          </x14:cfRule>
          <xm:sqref>G6:G19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MAINTENANCE!$A$2:$A$6</xm:f>
          </x14:formula1>
          <xm:sqref>G6:G19</xm:sqref>
        </x14:dataValidation>
        <x14:dataValidation type="list" allowBlank="1" showInputMessage="1" showErrorMessage="1" xr:uid="{00000000-0002-0000-0400-000001000000}">
          <x14:formula1>
            <xm:f>MAINTENANCE!$B$2:$B$5</xm:f>
          </x14:formula1>
          <xm:sqref>I6:I19</xm:sqref>
        </x14:dataValidation>
        <x14:dataValidation type="list" allowBlank="1" showInputMessage="1" showErrorMessage="1" xr:uid="{00000000-0002-0000-0400-000002000000}">
          <x14:formula1>
            <xm:f>MAINTENANCE!$C$2:$C$5</xm:f>
          </x14:formula1>
          <xm:sqref>J6:J19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DC544"/>
    <pageSetUpPr fitToPage="1"/>
  </sheetPr>
  <dimension ref="A1:J47"/>
  <sheetViews>
    <sheetView showGridLines="0" zoomScaleNormal="100" workbookViewId="0">
      <pane ySplit="5" topLeftCell="A15" activePane="bottomLeft" state="frozen"/>
      <selection activeCell="H27" sqref="H27"/>
      <selection pane="bottomLeft" activeCell="G18" sqref="G18"/>
    </sheetView>
  </sheetViews>
  <sheetFormatPr baseColWidth="10" defaultColWidth="11.44140625" defaultRowHeight="18"/>
  <cols>
    <col min="1" max="1" width="6.44140625" style="6" customWidth="1"/>
    <col min="2" max="2" width="0.109375" style="6" customWidth="1"/>
    <col min="3" max="3" width="2.109375" style="6" customWidth="1"/>
    <col min="4" max="4" width="15.44140625" style="6" customWidth="1"/>
    <col min="5" max="5" width="7.6640625" style="13" customWidth="1"/>
    <col min="6" max="6" width="50.5546875" style="6" customWidth="1"/>
    <col min="7" max="7" width="23.88671875" style="6" customWidth="1"/>
    <col min="8" max="8" width="52.44140625" style="6" customWidth="1"/>
    <col min="9" max="9" width="23.5546875" style="6" customWidth="1"/>
    <col min="10" max="10" width="20.44140625" style="6" customWidth="1"/>
    <col min="11" max="16384" width="11.44140625" style="6"/>
  </cols>
  <sheetData>
    <row r="1" spans="1:10" ht="2.4" customHeight="1">
      <c r="A1"/>
      <c r="B1"/>
      <c r="C1"/>
      <c r="D1"/>
      <c r="E1" s="69"/>
      <c r="F1"/>
      <c r="G1"/>
      <c r="H1"/>
      <c r="I1" s="168"/>
      <c r="J1" s="168"/>
    </row>
    <row r="2" spans="1:10" ht="52.2" customHeight="1">
      <c r="A2"/>
      <c r="B2"/>
      <c r="C2"/>
      <c r="E2" s="151" t="s">
        <v>320</v>
      </c>
      <c r="F2" s="151"/>
      <c r="G2" s="151"/>
      <c r="H2" s="151"/>
      <c r="I2" s="79"/>
      <c r="J2" s="79"/>
    </row>
    <row r="3" spans="1:10" s="3" customFormat="1" ht="34.200000000000003" customHeight="1">
      <c r="A3" s="155"/>
      <c r="B3" s="155"/>
      <c r="C3" s="155"/>
      <c r="D3" s="156" t="s">
        <v>326</v>
      </c>
      <c r="E3" s="156"/>
      <c r="F3" s="156"/>
      <c r="G3" s="71" t="s">
        <v>44</v>
      </c>
      <c r="H3" s="71" t="s">
        <v>282</v>
      </c>
      <c r="I3" s="71" t="s">
        <v>313</v>
      </c>
      <c r="J3" s="72" t="s">
        <v>300</v>
      </c>
    </row>
    <row r="4" spans="1:10" s="3" customFormat="1" ht="22.95" customHeight="1">
      <c r="A4" s="158"/>
      <c r="B4" s="158"/>
      <c r="C4" s="158"/>
      <c r="D4" s="172" t="s">
        <v>287</v>
      </c>
      <c r="E4" s="172"/>
      <c r="F4" s="74" t="s">
        <v>248</v>
      </c>
      <c r="G4" s="150" t="s">
        <v>297</v>
      </c>
      <c r="H4" s="150" t="s">
        <v>298</v>
      </c>
      <c r="I4" s="161" t="s">
        <v>299</v>
      </c>
      <c r="J4" s="150" t="s">
        <v>301</v>
      </c>
    </row>
    <row r="5" spans="1:10" s="3" customFormat="1" ht="25.2" customHeight="1">
      <c r="A5" s="77"/>
      <c r="B5" s="77"/>
      <c r="C5" s="77"/>
      <c r="D5" s="180">
        <f>COUNTA(E6:E25)</f>
        <v>13</v>
      </c>
      <c r="E5" s="180"/>
      <c r="F5" s="78">
        <f>SUM(G6:G25)</f>
        <v>0</v>
      </c>
      <c r="G5" s="150"/>
      <c r="H5" s="150"/>
      <c r="I5" s="160"/>
      <c r="J5" s="150"/>
    </row>
    <row r="6" spans="1:10" ht="62.4" customHeight="1">
      <c r="A6" s="21"/>
      <c r="B6" s="21"/>
      <c r="C6" s="21"/>
      <c r="D6" s="178"/>
      <c r="E6" s="34" t="s">
        <v>155</v>
      </c>
      <c r="F6" s="141" t="s">
        <v>266</v>
      </c>
      <c r="G6" s="37">
        <v>0</v>
      </c>
      <c r="H6" s="145"/>
      <c r="I6" s="37"/>
      <c r="J6" s="47"/>
    </row>
    <row r="7" spans="1:10" ht="31.8" customHeight="1">
      <c r="A7" s="21"/>
      <c r="B7" s="21"/>
      <c r="C7" s="21"/>
      <c r="D7" s="178"/>
      <c r="E7" s="34" t="s">
        <v>156</v>
      </c>
      <c r="F7" s="26" t="s">
        <v>157</v>
      </c>
      <c r="G7" s="39">
        <v>0</v>
      </c>
      <c r="H7" s="145"/>
      <c r="I7" s="39"/>
      <c r="J7" s="53"/>
    </row>
    <row r="8" spans="1:10" ht="33" customHeight="1">
      <c r="A8" s="20"/>
      <c r="B8" s="20"/>
      <c r="C8" s="20"/>
      <c r="D8" s="178"/>
      <c r="E8" s="34" t="s">
        <v>158</v>
      </c>
      <c r="F8" s="26" t="s">
        <v>159</v>
      </c>
      <c r="G8" s="39">
        <v>0</v>
      </c>
      <c r="H8" s="145"/>
      <c r="I8" s="39"/>
      <c r="J8" s="53"/>
    </row>
    <row r="9" spans="1:10" ht="36" customHeight="1">
      <c r="A9" s="20"/>
      <c r="B9" s="20"/>
      <c r="C9" s="20"/>
      <c r="D9" s="178"/>
      <c r="E9" s="34" t="s">
        <v>160</v>
      </c>
      <c r="F9" s="26" t="s">
        <v>161</v>
      </c>
      <c r="G9" s="39">
        <v>0</v>
      </c>
      <c r="H9" s="145"/>
      <c r="I9" s="39"/>
      <c r="J9" s="53"/>
    </row>
    <row r="10" spans="1:10" ht="36" customHeight="1">
      <c r="A10" s="20"/>
      <c r="B10" s="20"/>
      <c r="C10" s="20"/>
      <c r="D10" s="178"/>
      <c r="E10" s="34" t="s">
        <v>162</v>
      </c>
      <c r="F10" s="26" t="s">
        <v>267</v>
      </c>
      <c r="G10" s="39">
        <v>0</v>
      </c>
      <c r="H10" s="145"/>
      <c r="I10" s="39"/>
      <c r="J10" s="53"/>
    </row>
    <row r="11" spans="1:10" ht="39" customHeight="1">
      <c r="A11" s="20"/>
      <c r="B11" s="20"/>
      <c r="C11" s="20"/>
      <c r="D11" s="178"/>
      <c r="E11" s="34" t="s">
        <v>163</v>
      </c>
      <c r="F11" s="26" t="s">
        <v>164</v>
      </c>
      <c r="G11" s="39">
        <v>0</v>
      </c>
      <c r="H11" s="145"/>
      <c r="I11" s="39"/>
      <c r="J11" s="53"/>
    </row>
    <row r="12" spans="1:10" ht="49.2" customHeight="1">
      <c r="A12" s="20"/>
      <c r="B12" s="20"/>
      <c r="C12" s="20"/>
      <c r="D12" s="178"/>
      <c r="E12" s="34" t="s">
        <v>165</v>
      </c>
      <c r="F12" s="26" t="s">
        <v>166</v>
      </c>
      <c r="G12" s="39">
        <v>0</v>
      </c>
      <c r="H12" s="145"/>
      <c r="I12" s="39"/>
      <c r="J12" s="53"/>
    </row>
    <row r="13" spans="1:10" ht="51.6" customHeight="1">
      <c r="A13" s="20"/>
      <c r="B13" s="20"/>
      <c r="C13" s="20"/>
      <c r="D13" s="178"/>
      <c r="E13" s="34" t="s">
        <v>167</v>
      </c>
      <c r="F13" s="26" t="s">
        <v>168</v>
      </c>
      <c r="G13" s="39">
        <v>0</v>
      </c>
      <c r="H13" s="145"/>
      <c r="I13" s="39"/>
      <c r="J13" s="53"/>
    </row>
    <row r="14" spans="1:10" s="8" customFormat="1" ht="38.4" customHeight="1">
      <c r="A14" s="20"/>
      <c r="B14" s="20"/>
      <c r="C14" s="20"/>
      <c r="D14" s="178"/>
      <c r="E14" s="34" t="s">
        <v>169</v>
      </c>
      <c r="F14" s="26" t="s">
        <v>170</v>
      </c>
      <c r="G14" s="39">
        <v>0</v>
      </c>
      <c r="H14" s="145"/>
      <c r="I14" s="39"/>
      <c r="J14" s="53"/>
    </row>
    <row r="15" spans="1:10" s="8" customFormat="1" ht="41.4" customHeight="1">
      <c r="A15" s="20"/>
      <c r="B15" s="20"/>
      <c r="C15" s="20"/>
      <c r="D15" s="178"/>
      <c r="E15" s="34" t="s">
        <v>171</v>
      </c>
      <c r="F15" s="26" t="s">
        <v>172</v>
      </c>
      <c r="G15" s="39">
        <v>0</v>
      </c>
      <c r="H15" s="145"/>
      <c r="I15" s="39"/>
      <c r="J15" s="53"/>
    </row>
    <row r="16" spans="1:10" s="8" customFormat="1" ht="49.2" customHeight="1">
      <c r="A16" s="20"/>
      <c r="B16" s="20"/>
      <c r="C16" s="20"/>
      <c r="D16" s="178"/>
      <c r="E16" s="34" t="s">
        <v>173</v>
      </c>
      <c r="F16" s="23" t="s">
        <v>174</v>
      </c>
      <c r="G16" s="39">
        <v>0</v>
      </c>
      <c r="H16" s="145"/>
      <c r="I16" s="39"/>
      <c r="J16" s="53"/>
    </row>
    <row r="17" spans="1:10" s="8" customFormat="1" ht="28.8" customHeight="1">
      <c r="A17" s="20"/>
      <c r="B17" s="20"/>
      <c r="C17" s="20"/>
      <c r="D17" s="178"/>
      <c r="E17" s="34" t="s">
        <v>175</v>
      </c>
      <c r="F17" s="23" t="s">
        <v>176</v>
      </c>
      <c r="G17" s="39">
        <v>0</v>
      </c>
      <c r="H17" s="145"/>
      <c r="I17" s="39"/>
      <c r="J17" s="53"/>
    </row>
    <row r="18" spans="1:10" s="8" customFormat="1" ht="76.8" customHeight="1">
      <c r="A18" s="20"/>
      <c r="B18" s="20"/>
      <c r="C18" s="20"/>
      <c r="D18" s="179"/>
      <c r="E18" s="34" t="s">
        <v>177</v>
      </c>
      <c r="F18" s="23" t="s">
        <v>178</v>
      </c>
      <c r="G18" s="39">
        <v>0</v>
      </c>
      <c r="H18" s="145"/>
      <c r="I18" s="39"/>
      <c r="J18" s="53"/>
    </row>
    <row r="19" spans="1:10" s="8" customFormat="1" ht="87.75" customHeight="1">
      <c r="A19" s="20"/>
      <c r="B19" s="20"/>
      <c r="C19" s="20"/>
      <c r="D19" s="11"/>
      <c r="E19" s="16"/>
      <c r="G19" s="57"/>
      <c r="H19" s="57"/>
      <c r="I19" s="57"/>
      <c r="J19" s="57"/>
    </row>
    <row r="20" spans="1:10" s="8" customFormat="1" ht="87.75" customHeight="1">
      <c r="A20" s="20"/>
      <c r="B20" s="20"/>
      <c r="C20" s="20"/>
      <c r="D20" s="11"/>
      <c r="E20" s="16"/>
      <c r="G20" s="57"/>
      <c r="H20" s="57"/>
      <c r="I20" s="57"/>
      <c r="J20" s="57"/>
    </row>
    <row r="21" spans="1:10" s="8" customFormat="1" ht="87.75" customHeight="1">
      <c r="A21" s="20"/>
      <c r="B21" s="20"/>
      <c r="C21" s="20"/>
      <c r="D21" s="11"/>
      <c r="E21" s="16"/>
      <c r="G21" s="57"/>
      <c r="H21" s="57"/>
      <c r="I21" s="57"/>
      <c r="J21" s="57"/>
    </row>
    <row r="22" spans="1:10" s="8" customFormat="1" ht="87.75" customHeight="1">
      <c r="A22" s="20"/>
      <c r="B22" s="20"/>
      <c r="C22" s="20"/>
      <c r="D22" s="11"/>
      <c r="E22" s="16"/>
      <c r="G22" s="57"/>
      <c r="H22" s="57"/>
      <c r="I22" s="57"/>
      <c r="J22" s="57"/>
    </row>
    <row r="23" spans="1:10" s="8" customFormat="1" ht="87.75" customHeight="1">
      <c r="A23" s="20"/>
      <c r="B23" s="20"/>
      <c r="C23" s="20"/>
      <c r="D23" s="11"/>
      <c r="E23" s="16"/>
      <c r="G23" s="14"/>
      <c r="H23" s="14"/>
      <c r="I23" s="14"/>
      <c r="J23" s="14"/>
    </row>
    <row r="24" spans="1:10" s="8" customFormat="1" ht="87.75" customHeight="1">
      <c r="A24" s="20"/>
      <c r="B24" s="20"/>
      <c r="C24" s="20"/>
      <c r="D24" s="11"/>
      <c r="E24" s="16"/>
      <c r="G24" s="14"/>
      <c r="H24" s="14"/>
      <c r="I24" s="14"/>
      <c r="J24" s="14"/>
    </row>
    <row r="25" spans="1:10" s="8" customFormat="1" ht="87.75" customHeight="1">
      <c r="A25" s="20"/>
      <c r="B25" s="20"/>
      <c r="C25" s="20"/>
      <c r="D25" s="11"/>
      <c r="E25" s="16"/>
      <c r="G25" s="14"/>
      <c r="H25" s="14"/>
      <c r="I25" s="14"/>
      <c r="J25" s="14"/>
    </row>
    <row r="26" spans="1:10" s="8" customFormat="1" ht="87.75" customHeight="1">
      <c r="A26" s="20"/>
      <c r="B26" s="20"/>
      <c r="C26" s="20"/>
      <c r="D26" s="11"/>
      <c r="E26" s="16"/>
      <c r="G26" s="14"/>
      <c r="H26" s="14"/>
      <c r="I26" s="14"/>
      <c r="J26" s="14"/>
    </row>
    <row r="27" spans="1:10" s="8" customFormat="1" ht="87.75" customHeight="1">
      <c r="A27" s="20"/>
      <c r="B27" s="20"/>
      <c r="C27" s="20"/>
      <c r="D27" s="11"/>
      <c r="E27" s="16"/>
      <c r="G27" s="14"/>
      <c r="H27" s="14"/>
      <c r="I27" s="14"/>
      <c r="J27" s="14"/>
    </row>
    <row r="28" spans="1:10" s="8" customFormat="1" ht="87.75" customHeight="1">
      <c r="A28" s="20"/>
      <c r="B28" s="20"/>
      <c r="C28" s="20"/>
      <c r="D28" s="11"/>
      <c r="E28" s="16"/>
      <c r="G28" s="14"/>
      <c r="H28" s="14"/>
      <c r="I28" s="14"/>
      <c r="J28" s="14"/>
    </row>
    <row r="29" spans="1:10" s="8" customFormat="1" ht="87.75" customHeight="1">
      <c r="A29" s="20"/>
      <c r="B29" s="20"/>
      <c r="C29" s="20"/>
      <c r="D29" s="11"/>
      <c r="E29" s="16"/>
      <c r="G29" s="14"/>
      <c r="H29" s="14"/>
      <c r="I29" s="14"/>
      <c r="J29" s="14"/>
    </row>
    <row r="30" spans="1:10" s="8" customFormat="1" ht="87.75" customHeight="1">
      <c r="A30" s="20"/>
      <c r="B30" s="20"/>
      <c r="C30" s="20"/>
      <c r="D30" s="11"/>
      <c r="E30" s="16"/>
      <c r="G30" s="14"/>
      <c r="H30" s="14"/>
      <c r="I30" s="14"/>
      <c r="J30" s="14"/>
    </row>
    <row r="31" spans="1:10" s="8" customFormat="1" ht="87.75" customHeight="1">
      <c r="A31" s="20"/>
      <c r="B31" s="20"/>
      <c r="C31" s="20"/>
      <c r="D31" s="11"/>
      <c r="E31" s="16"/>
      <c r="G31" s="14"/>
      <c r="H31" s="14"/>
      <c r="I31" s="14"/>
      <c r="J31" s="14"/>
    </row>
    <row r="32" spans="1:10" s="8" customFormat="1" ht="87.75" customHeight="1">
      <c r="A32" s="20"/>
      <c r="B32" s="20"/>
      <c r="C32" s="20"/>
      <c r="D32" s="10"/>
      <c r="E32" s="12"/>
      <c r="F32" s="7"/>
      <c r="G32" s="7"/>
      <c r="H32" s="7"/>
      <c r="I32" s="7"/>
      <c r="J32" s="7"/>
    </row>
    <row r="33" spans="1:10" s="8" customFormat="1" ht="87.75" customHeight="1">
      <c r="A33" s="20"/>
      <c r="B33" s="20"/>
      <c r="C33" s="20"/>
      <c r="D33" s="10"/>
      <c r="E33" s="12"/>
      <c r="F33" s="7"/>
      <c r="G33" s="7"/>
      <c r="H33" s="7"/>
      <c r="I33" s="7"/>
      <c r="J33" s="7"/>
    </row>
    <row r="34" spans="1:10" s="8" customFormat="1" ht="87.75" customHeight="1">
      <c r="A34" s="20"/>
      <c r="B34" s="20"/>
      <c r="C34" s="20"/>
      <c r="D34" s="7"/>
      <c r="E34" s="12"/>
      <c r="F34" s="7"/>
      <c r="G34" s="7"/>
      <c r="H34" s="7"/>
      <c r="I34" s="7"/>
      <c r="J34" s="7"/>
    </row>
    <row r="35" spans="1:10" s="8" customFormat="1" ht="87.75" customHeight="1">
      <c r="A35" s="20"/>
      <c r="B35" s="20"/>
      <c r="C35" s="20"/>
      <c r="D35" s="7"/>
      <c r="E35" s="12"/>
      <c r="F35" s="7"/>
      <c r="G35" s="7"/>
      <c r="H35" s="7"/>
      <c r="I35" s="7"/>
      <c r="J35" s="7"/>
    </row>
    <row r="36" spans="1:10" s="8" customFormat="1" ht="87.75" customHeight="1">
      <c r="A36" s="20"/>
      <c r="B36" s="20"/>
      <c r="C36" s="20"/>
      <c r="D36" s="7"/>
      <c r="E36" s="12"/>
      <c r="F36" s="7"/>
      <c r="G36" s="7"/>
      <c r="H36" s="7"/>
      <c r="I36" s="7"/>
      <c r="J36" s="7"/>
    </row>
    <row r="37" spans="1:10" s="8" customFormat="1" ht="87.75" customHeight="1">
      <c r="D37" s="7"/>
      <c r="E37" s="12"/>
      <c r="F37" s="7"/>
      <c r="G37" s="7"/>
      <c r="H37" s="7"/>
      <c r="I37" s="7"/>
      <c r="J37" s="7"/>
    </row>
    <row r="38" spans="1:10" s="8" customFormat="1" ht="87.75" customHeight="1">
      <c r="D38" s="7"/>
      <c r="E38" s="12"/>
      <c r="F38" s="7"/>
      <c r="G38" s="7"/>
      <c r="H38" s="7"/>
      <c r="I38" s="7"/>
      <c r="J38" s="7"/>
    </row>
    <row r="39" spans="1:10" s="8" customFormat="1" ht="87.75" customHeight="1">
      <c r="D39" s="7"/>
      <c r="E39" s="12"/>
      <c r="F39" s="7"/>
      <c r="G39" s="7"/>
      <c r="H39" s="7"/>
      <c r="I39" s="7"/>
      <c r="J39" s="7"/>
    </row>
    <row r="40" spans="1:10" s="7" customFormat="1">
      <c r="D40" s="6"/>
      <c r="E40" s="13"/>
      <c r="F40" s="6"/>
      <c r="G40" s="6"/>
      <c r="H40" s="6"/>
      <c r="I40" s="6"/>
      <c r="J40" s="6"/>
    </row>
    <row r="41" spans="1:10" s="7" customFormat="1">
      <c r="D41" s="6"/>
      <c r="E41" s="13"/>
      <c r="F41" s="6"/>
      <c r="G41" s="6"/>
      <c r="H41" s="6"/>
      <c r="I41" s="6"/>
      <c r="J41" s="6"/>
    </row>
    <row r="42" spans="1:10" s="7" customFormat="1">
      <c r="D42" s="6"/>
      <c r="E42" s="13"/>
      <c r="F42" s="6"/>
      <c r="G42" s="6"/>
      <c r="H42" s="6"/>
      <c r="I42" s="6"/>
      <c r="J42" s="6"/>
    </row>
    <row r="43" spans="1:10" s="7" customFormat="1">
      <c r="D43" s="6"/>
      <c r="E43" s="13"/>
      <c r="F43" s="6"/>
      <c r="G43" s="6"/>
      <c r="H43" s="6"/>
      <c r="I43" s="6"/>
      <c r="J43" s="6"/>
    </row>
    <row r="44" spans="1:10" s="7" customFormat="1">
      <c r="D44" s="6"/>
      <c r="E44" s="13"/>
      <c r="F44" s="6"/>
      <c r="G44" s="6"/>
      <c r="H44" s="6"/>
      <c r="I44" s="6"/>
      <c r="J44" s="6"/>
    </row>
    <row r="45" spans="1:10" s="7" customFormat="1">
      <c r="D45" s="6"/>
      <c r="E45" s="13"/>
      <c r="F45" s="6"/>
      <c r="G45" s="6"/>
      <c r="H45" s="6"/>
      <c r="I45" s="6"/>
      <c r="J45" s="6"/>
    </row>
    <row r="46" spans="1:10" s="7" customFormat="1">
      <c r="D46" s="6"/>
      <c r="E46" s="13"/>
      <c r="F46" s="6"/>
      <c r="G46" s="6"/>
      <c r="H46" s="6"/>
      <c r="I46" s="6"/>
      <c r="J46" s="6"/>
    </row>
    <row r="47" spans="1:10" s="7" customFormat="1">
      <c r="D47" s="6"/>
      <c r="E47" s="13"/>
      <c r="F47" s="6"/>
      <c r="G47" s="6"/>
      <c r="H47" s="6"/>
      <c r="I47" s="6"/>
      <c r="J47" s="6"/>
    </row>
  </sheetData>
  <sheetProtection algorithmName="SHA-512" hashValue="hywvC9U1wv6/mNHQaQO0x3FKUEK9do+U8/j01gcE+t77x6tp5XYzzlP4LU7vnvRuhCbCVuxD76eHmuieY76TmQ==" saltValue="NF6zFcIJv1Cpuo/ogAyWKA==" spinCount="100000" sheet="1" objects="1" scenarios="1" selectLockedCells="1" autoFilter="0"/>
  <mergeCells count="12">
    <mergeCell ref="D6:D18"/>
    <mergeCell ref="I1:J1"/>
    <mergeCell ref="A3:C3"/>
    <mergeCell ref="D3:F3"/>
    <mergeCell ref="D5:E5"/>
    <mergeCell ref="D4:E4"/>
    <mergeCell ref="G4:G5"/>
    <mergeCell ref="H4:H5"/>
    <mergeCell ref="I4:I5"/>
    <mergeCell ref="J4:J5"/>
    <mergeCell ref="A4:C4"/>
    <mergeCell ref="E2:H2"/>
  </mergeCells>
  <conditionalFormatting sqref="G6:G18">
    <cfRule type="cellIs" dxfId="16" priority="5" operator="equal">
      <formula>0</formula>
    </cfRule>
    <cfRule type="dataBar" priority="6">
      <dataBar>
        <cfvo type="num" val="0"/>
        <cfvo type="num" val="4"/>
        <color rgb="FF126FB9"/>
      </dataBar>
      <extLst>
        <ext xmlns:x14="http://schemas.microsoft.com/office/spreadsheetml/2009/9/main" uri="{B025F937-C7B1-47D3-B67F-A62EFF666E3E}">
          <x14:id>{B39564D4-229B-423C-9696-AA5ABF131624}</x14:id>
        </ext>
      </extLst>
    </cfRule>
  </conditionalFormatting>
  <conditionalFormatting sqref="I6:I15">
    <cfRule type="iconSet" priority="98">
      <iconSet iconSet="4TrafficLights" reverse="1">
        <cfvo type="percent" val="0"/>
        <cfvo type="num" val="1"/>
        <cfvo type="num" val="2"/>
        <cfvo type="num" val="3"/>
      </iconSet>
    </cfRule>
  </conditionalFormatting>
  <conditionalFormatting sqref="I16:I18">
    <cfRule type="iconSet" priority="1">
      <iconSet iconSet="4TrafficLights" reverse="1">
        <cfvo type="percent" val="0"/>
        <cfvo type="num" val="1"/>
        <cfvo type="num" val="2"/>
        <cfvo type="num" val="3"/>
      </iconSet>
    </cfRule>
  </conditionalFormatting>
  <pageMargins left="0.7" right="0.7" top="0.75" bottom="0.75" header="0.3" footer="0.3"/>
  <pageSetup paperSize="9" scale="64"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dataBar" id="{B39564D4-229B-423C-9696-AA5ABF131624}">
            <x14:dataBar minLength="0" maxLength="100" border="1" gradient="0" negativeBarBorderColorSameAsPositive="0">
              <x14:cfvo type="num">
                <xm:f>0</xm:f>
              </x14:cfvo>
              <x14:cfvo type="num">
                <xm:f>4</xm:f>
              </x14:cfvo>
              <x14:borderColor rgb="FF126FB9"/>
              <x14:negativeFillColor rgb="FFFF0000"/>
              <x14:negativeBorderColor rgb="FFFF0000"/>
              <x14:axisColor rgb="FF000000"/>
            </x14:dataBar>
          </x14:cfRule>
          <xm:sqref>G6:G18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MAINTENANCE!$A$2:$A$6</xm:f>
          </x14:formula1>
          <xm:sqref>G6:G18</xm:sqref>
        </x14:dataValidation>
        <x14:dataValidation type="list" allowBlank="1" showInputMessage="1" showErrorMessage="1" xr:uid="{00000000-0002-0000-0500-000001000000}">
          <x14:formula1>
            <xm:f>MAINTENANCE!$C$2:$C$5</xm:f>
          </x14:formula1>
          <xm:sqref>J6:J18</xm:sqref>
        </x14:dataValidation>
        <x14:dataValidation type="list" allowBlank="1" showInputMessage="1" showErrorMessage="1" xr:uid="{00000000-0002-0000-0500-000002000000}">
          <x14:formula1>
            <xm:f>MAINTENANCE!$B$2:$B$5</xm:f>
          </x14:formula1>
          <xm:sqref>I6:I18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DC544"/>
    <pageSetUpPr fitToPage="1"/>
  </sheetPr>
  <dimension ref="A1:J45"/>
  <sheetViews>
    <sheetView showGridLines="0" zoomScaleNormal="100" workbookViewId="0">
      <pane ySplit="5" topLeftCell="A6" activePane="bottomLeft" state="frozen"/>
      <selection activeCell="H27" sqref="H27"/>
      <selection pane="bottomLeft" activeCell="G22" sqref="G22"/>
    </sheetView>
  </sheetViews>
  <sheetFormatPr baseColWidth="10" defaultColWidth="11.44140625" defaultRowHeight="18"/>
  <cols>
    <col min="1" max="1" width="6.44140625" style="6" customWidth="1"/>
    <col min="2" max="2" width="5.5546875" style="6" customWidth="1"/>
    <col min="3" max="3" width="6.44140625" style="6" hidden="1" customWidth="1"/>
    <col min="4" max="4" width="18.5546875" style="6" customWidth="1"/>
    <col min="5" max="5" width="7.44140625" style="13" customWidth="1"/>
    <col min="6" max="6" width="47.44140625" style="6" customWidth="1"/>
    <col min="7" max="7" width="24.6640625" style="6" customWidth="1"/>
    <col min="8" max="8" width="49.33203125" style="6" customWidth="1"/>
    <col min="9" max="9" width="21.77734375" style="6" customWidth="1"/>
    <col min="10" max="10" width="22.88671875" style="6" customWidth="1"/>
    <col min="11" max="16384" width="11.44140625" style="6"/>
  </cols>
  <sheetData>
    <row r="1" spans="1:10" ht="1.2" customHeight="1">
      <c r="A1"/>
      <c r="B1"/>
      <c r="C1"/>
      <c r="D1"/>
      <c r="E1" s="69"/>
      <c r="F1"/>
      <c r="G1"/>
      <c r="H1"/>
      <c r="I1" s="168"/>
      <c r="J1" s="168"/>
    </row>
    <row r="2" spans="1:10" ht="53.4" customHeight="1">
      <c r="A2"/>
      <c r="B2"/>
      <c r="C2"/>
      <c r="E2" s="151" t="s">
        <v>322</v>
      </c>
      <c r="F2" s="151"/>
      <c r="G2" s="151"/>
      <c r="H2" s="151"/>
      <c r="I2" s="79"/>
      <c r="J2" s="79"/>
    </row>
    <row r="3" spans="1:10" s="3" customFormat="1" ht="35.4" customHeight="1">
      <c r="A3" s="155"/>
      <c r="B3" s="155"/>
      <c r="C3" s="155"/>
      <c r="D3" s="156" t="s">
        <v>327</v>
      </c>
      <c r="E3" s="156"/>
      <c r="F3" s="156"/>
      <c r="G3" s="71" t="s">
        <v>44</v>
      </c>
      <c r="H3" s="71" t="s">
        <v>233</v>
      </c>
      <c r="I3" s="71" t="s">
        <v>313</v>
      </c>
      <c r="J3" s="72" t="s">
        <v>1</v>
      </c>
    </row>
    <row r="4" spans="1:10" s="3" customFormat="1" ht="30" customHeight="1">
      <c r="A4" s="158"/>
      <c r="B4" s="158"/>
      <c r="C4" s="73"/>
      <c r="D4" s="172" t="s">
        <v>287</v>
      </c>
      <c r="E4" s="172"/>
      <c r="F4" s="74" t="s">
        <v>248</v>
      </c>
      <c r="G4" s="150" t="s">
        <v>297</v>
      </c>
      <c r="H4" s="150" t="s">
        <v>298</v>
      </c>
      <c r="I4" s="177" t="s">
        <v>299</v>
      </c>
      <c r="J4" s="157" t="s">
        <v>293</v>
      </c>
    </row>
    <row r="5" spans="1:10" s="3" customFormat="1" ht="21.6" customHeight="1">
      <c r="A5" s="77"/>
      <c r="B5" s="77"/>
      <c r="C5" s="77"/>
      <c r="D5" s="180">
        <f>COUNTA(E6:E25)</f>
        <v>17</v>
      </c>
      <c r="E5" s="180"/>
      <c r="F5" s="78">
        <f>SUM(G6:G25)</f>
        <v>0</v>
      </c>
      <c r="G5" s="150"/>
      <c r="H5" s="150"/>
      <c r="I5" s="150"/>
      <c r="J5" s="157"/>
    </row>
    <row r="6" spans="1:10" ht="39" customHeight="1">
      <c r="D6" s="181"/>
      <c r="E6" s="38" t="s">
        <v>179</v>
      </c>
      <c r="F6" s="25" t="s">
        <v>180</v>
      </c>
      <c r="G6" s="35">
        <v>0</v>
      </c>
      <c r="H6" s="146"/>
      <c r="I6" s="35"/>
      <c r="J6" s="36"/>
    </row>
    <row r="7" spans="1:10" ht="33.6" customHeight="1">
      <c r="D7" s="181"/>
      <c r="E7" s="46" t="s">
        <v>181</v>
      </c>
      <c r="F7" s="26" t="s">
        <v>182</v>
      </c>
      <c r="G7" s="35">
        <v>0</v>
      </c>
      <c r="H7" s="146"/>
      <c r="I7" s="35"/>
      <c r="J7" s="36"/>
    </row>
    <row r="8" spans="1:10" ht="36" customHeight="1">
      <c r="D8" s="181"/>
      <c r="E8" s="46" t="s">
        <v>183</v>
      </c>
      <c r="F8" s="26" t="s">
        <v>184</v>
      </c>
      <c r="G8" s="35">
        <v>0</v>
      </c>
      <c r="H8" s="146"/>
      <c r="I8" s="35"/>
      <c r="J8" s="36"/>
    </row>
    <row r="9" spans="1:10" ht="34.799999999999997" customHeight="1">
      <c r="D9" s="181"/>
      <c r="E9" s="46" t="s">
        <v>185</v>
      </c>
      <c r="F9" s="29" t="s">
        <v>186</v>
      </c>
      <c r="G9" s="35">
        <v>0</v>
      </c>
      <c r="H9" s="146"/>
      <c r="I9" s="35"/>
      <c r="J9" s="36"/>
    </row>
    <row r="10" spans="1:10" ht="36" customHeight="1">
      <c r="D10" s="181"/>
      <c r="E10" s="46" t="s">
        <v>187</v>
      </c>
      <c r="F10" s="23" t="s">
        <v>188</v>
      </c>
      <c r="G10" s="35">
        <v>0</v>
      </c>
      <c r="H10" s="146"/>
      <c r="I10" s="35"/>
      <c r="J10" s="36"/>
    </row>
    <row r="11" spans="1:10" ht="33" customHeight="1">
      <c r="D11" s="181"/>
      <c r="E11" s="46" t="s">
        <v>189</v>
      </c>
      <c r="F11" s="26" t="s">
        <v>190</v>
      </c>
      <c r="G11" s="35">
        <v>0</v>
      </c>
      <c r="H11" s="146"/>
      <c r="I11" s="35"/>
      <c r="J11" s="36"/>
    </row>
    <row r="12" spans="1:10" ht="27.6" customHeight="1">
      <c r="D12" s="181"/>
      <c r="E12" s="46" t="s">
        <v>191</v>
      </c>
      <c r="F12" s="26" t="s">
        <v>192</v>
      </c>
      <c r="G12" s="35">
        <v>0</v>
      </c>
      <c r="H12" s="146"/>
      <c r="I12" s="35"/>
      <c r="J12" s="36"/>
    </row>
    <row r="13" spans="1:10" ht="29.4" customHeight="1">
      <c r="D13" s="181"/>
      <c r="E13" s="46" t="s">
        <v>193</v>
      </c>
      <c r="F13" s="26" t="s">
        <v>194</v>
      </c>
      <c r="G13" s="35">
        <v>0</v>
      </c>
      <c r="H13" s="146"/>
      <c r="I13" s="35"/>
      <c r="J13" s="36"/>
    </row>
    <row r="14" spans="1:10" s="8" customFormat="1" ht="34.799999999999997" customHeight="1">
      <c r="D14" s="181"/>
      <c r="E14" s="46" t="s">
        <v>195</v>
      </c>
      <c r="F14" s="26" t="s">
        <v>196</v>
      </c>
      <c r="G14" s="35">
        <v>0</v>
      </c>
      <c r="H14" s="146"/>
      <c r="I14" s="35"/>
      <c r="J14" s="36"/>
    </row>
    <row r="15" spans="1:10" s="8" customFormat="1" ht="34.200000000000003" customHeight="1">
      <c r="D15" s="181"/>
      <c r="E15" s="46" t="s">
        <v>197</v>
      </c>
      <c r="F15" s="29" t="s">
        <v>198</v>
      </c>
      <c r="G15" s="35">
        <v>0</v>
      </c>
      <c r="H15" s="146"/>
      <c r="I15" s="35"/>
      <c r="J15" s="36"/>
    </row>
    <row r="16" spans="1:10" s="8" customFormat="1" ht="45.6" customHeight="1">
      <c r="D16" s="181"/>
      <c r="E16" s="46" t="s">
        <v>199</v>
      </c>
      <c r="F16" s="26" t="s">
        <v>200</v>
      </c>
      <c r="G16" s="35">
        <v>0</v>
      </c>
      <c r="H16" s="146"/>
      <c r="I16" s="35"/>
      <c r="J16" s="36"/>
    </row>
    <row r="17" spans="4:10" s="8" customFormat="1" ht="60" customHeight="1">
      <c r="D17" s="181"/>
      <c r="E17" s="46" t="s">
        <v>201</v>
      </c>
      <c r="F17" s="26" t="s">
        <v>202</v>
      </c>
      <c r="G17" s="35">
        <v>0</v>
      </c>
      <c r="H17" s="146"/>
      <c r="I17" s="35"/>
      <c r="J17" s="36"/>
    </row>
    <row r="18" spans="4:10" s="8" customFormat="1" ht="33" customHeight="1">
      <c r="D18" s="181"/>
      <c r="E18" s="46" t="s">
        <v>203</v>
      </c>
      <c r="F18" s="26" t="s">
        <v>204</v>
      </c>
      <c r="G18" s="35">
        <v>0</v>
      </c>
      <c r="H18" s="146"/>
      <c r="I18" s="35"/>
      <c r="J18" s="36"/>
    </row>
    <row r="19" spans="4:10" s="8" customFormat="1" ht="36" customHeight="1">
      <c r="D19" s="181"/>
      <c r="E19" s="46" t="s">
        <v>205</v>
      </c>
      <c r="F19" s="26" t="s">
        <v>206</v>
      </c>
      <c r="G19" s="35">
        <v>0</v>
      </c>
      <c r="H19" s="146"/>
      <c r="I19" s="35"/>
      <c r="J19" s="36"/>
    </row>
    <row r="20" spans="4:10" s="8" customFormat="1" ht="49.2" customHeight="1">
      <c r="D20" s="181"/>
      <c r="E20" s="46" t="s">
        <v>207</v>
      </c>
      <c r="F20" s="26" t="s">
        <v>208</v>
      </c>
      <c r="G20" s="35">
        <v>0</v>
      </c>
      <c r="H20" s="146"/>
      <c r="I20" s="35"/>
      <c r="J20" s="36"/>
    </row>
    <row r="21" spans="4:10" s="8" customFormat="1" ht="43.8" customHeight="1">
      <c r="D21" s="181"/>
      <c r="E21" s="46" t="s">
        <v>209</v>
      </c>
      <c r="F21" s="26" t="s">
        <v>210</v>
      </c>
      <c r="G21" s="35">
        <v>0</v>
      </c>
      <c r="H21" s="146"/>
      <c r="I21" s="35"/>
      <c r="J21" s="36"/>
    </row>
    <row r="22" spans="4:10" s="8" customFormat="1" ht="35.4" customHeight="1">
      <c r="D22" s="182"/>
      <c r="E22" s="46" t="s">
        <v>211</v>
      </c>
      <c r="F22" s="26" t="s">
        <v>212</v>
      </c>
      <c r="G22" s="35">
        <v>0</v>
      </c>
      <c r="H22" s="146"/>
      <c r="I22" s="35"/>
      <c r="J22" s="36"/>
    </row>
    <row r="23" spans="4:10" s="8" customFormat="1" ht="87.75" customHeight="1">
      <c r="D23" s="11"/>
      <c r="E23" s="16"/>
      <c r="G23" s="14"/>
      <c r="H23" s="14"/>
      <c r="I23" s="14"/>
      <c r="J23" s="14"/>
    </row>
    <row r="24" spans="4:10" s="8" customFormat="1" ht="87.75" customHeight="1">
      <c r="D24" s="11"/>
      <c r="E24" s="16"/>
      <c r="G24" s="14"/>
      <c r="H24" s="14"/>
      <c r="I24" s="14"/>
      <c r="J24" s="14"/>
    </row>
    <row r="25" spans="4:10" s="8" customFormat="1" ht="87.75" customHeight="1">
      <c r="D25" s="11"/>
      <c r="E25" s="16"/>
      <c r="G25" s="14"/>
      <c r="H25" s="14"/>
      <c r="I25" s="14"/>
      <c r="J25" s="14"/>
    </row>
    <row r="26" spans="4:10" s="8" customFormat="1" ht="87.75" customHeight="1">
      <c r="D26" s="11"/>
      <c r="E26" s="16"/>
      <c r="G26" s="14"/>
      <c r="H26" s="14"/>
      <c r="I26" s="14"/>
      <c r="J26" s="14"/>
    </row>
    <row r="27" spans="4:10" s="8" customFormat="1" ht="87.75" customHeight="1">
      <c r="D27" s="11"/>
      <c r="E27" s="16"/>
      <c r="G27" s="14"/>
      <c r="H27" s="14"/>
      <c r="I27" s="14"/>
      <c r="J27" s="14"/>
    </row>
    <row r="28" spans="4:10" s="8" customFormat="1" ht="87.75" customHeight="1">
      <c r="D28" s="11"/>
      <c r="E28" s="16"/>
      <c r="G28" s="14"/>
      <c r="H28" s="14"/>
      <c r="I28" s="14"/>
      <c r="J28" s="14"/>
    </row>
    <row r="29" spans="4:10" s="8" customFormat="1" ht="87.75" customHeight="1">
      <c r="D29" s="11"/>
      <c r="E29" s="16"/>
      <c r="G29" s="14"/>
      <c r="H29" s="14"/>
      <c r="I29" s="14"/>
      <c r="J29" s="14"/>
    </row>
    <row r="30" spans="4:10" s="8" customFormat="1" ht="87.75" customHeight="1">
      <c r="D30" s="10"/>
      <c r="E30" s="12"/>
      <c r="F30" s="7"/>
      <c r="G30" s="7"/>
      <c r="H30" s="7"/>
      <c r="I30" s="7"/>
      <c r="J30" s="7"/>
    </row>
    <row r="31" spans="4:10" s="8" customFormat="1" ht="87.75" customHeight="1">
      <c r="D31" s="10"/>
      <c r="E31" s="12"/>
      <c r="F31" s="7"/>
      <c r="G31" s="7"/>
      <c r="H31" s="7"/>
      <c r="I31" s="7"/>
      <c r="J31" s="7"/>
    </row>
    <row r="32" spans="4:10" s="8" customFormat="1" ht="87.75" customHeight="1">
      <c r="D32" s="7"/>
      <c r="E32" s="12"/>
      <c r="F32" s="7"/>
      <c r="G32" s="7"/>
      <c r="H32" s="7"/>
      <c r="I32" s="7"/>
      <c r="J32" s="7"/>
    </row>
    <row r="33" spans="4:10" s="8" customFormat="1" ht="87.75" customHeight="1">
      <c r="D33" s="7"/>
      <c r="E33" s="12"/>
      <c r="F33" s="7"/>
      <c r="G33" s="7"/>
      <c r="H33" s="7"/>
      <c r="I33" s="7"/>
      <c r="J33" s="7"/>
    </row>
    <row r="34" spans="4:10" s="8" customFormat="1" ht="87.75" customHeight="1">
      <c r="D34" s="7"/>
      <c r="E34" s="12"/>
      <c r="F34" s="7"/>
      <c r="G34" s="7"/>
      <c r="H34" s="7"/>
      <c r="I34" s="7"/>
      <c r="J34" s="7"/>
    </row>
    <row r="35" spans="4:10" s="8" customFormat="1" ht="87.75" customHeight="1">
      <c r="D35" s="7"/>
      <c r="E35" s="12"/>
      <c r="F35" s="7"/>
      <c r="G35" s="7"/>
      <c r="H35" s="7"/>
      <c r="I35" s="7"/>
      <c r="J35" s="7"/>
    </row>
    <row r="36" spans="4:10" s="8" customFormat="1" ht="87.75" customHeight="1">
      <c r="D36" s="7"/>
      <c r="E36" s="12"/>
      <c r="F36" s="7"/>
      <c r="G36" s="7"/>
      <c r="H36" s="7"/>
      <c r="I36" s="7"/>
      <c r="J36" s="7"/>
    </row>
    <row r="37" spans="4:10" s="8" customFormat="1" ht="87.75" customHeight="1">
      <c r="D37" s="7"/>
      <c r="E37" s="12"/>
      <c r="F37" s="7"/>
      <c r="G37" s="7"/>
      <c r="H37" s="7"/>
      <c r="I37" s="7"/>
      <c r="J37" s="7"/>
    </row>
    <row r="38" spans="4:10" s="7" customFormat="1">
      <c r="D38" s="6"/>
      <c r="E38" s="13"/>
      <c r="F38" s="6"/>
      <c r="G38" s="6"/>
      <c r="H38" s="6"/>
      <c r="I38" s="6"/>
      <c r="J38" s="6"/>
    </row>
    <row r="39" spans="4:10" s="7" customFormat="1">
      <c r="D39" s="6"/>
      <c r="E39" s="13"/>
      <c r="F39" s="6"/>
      <c r="G39" s="6"/>
      <c r="H39" s="6"/>
      <c r="I39" s="6"/>
      <c r="J39" s="6"/>
    </row>
    <row r="40" spans="4:10" s="7" customFormat="1">
      <c r="D40" s="6"/>
      <c r="E40" s="13"/>
      <c r="F40" s="6"/>
      <c r="G40" s="6"/>
      <c r="H40" s="6"/>
      <c r="I40" s="6"/>
      <c r="J40" s="6"/>
    </row>
    <row r="41" spans="4:10" s="7" customFormat="1">
      <c r="D41" s="6"/>
      <c r="E41" s="13"/>
      <c r="F41" s="6"/>
      <c r="G41" s="6"/>
      <c r="H41" s="6"/>
      <c r="I41" s="6"/>
      <c r="J41" s="6"/>
    </row>
    <row r="42" spans="4:10" s="7" customFormat="1">
      <c r="D42" s="6"/>
      <c r="E42" s="13"/>
      <c r="F42" s="6"/>
      <c r="G42" s="6"/>
      <c r="H42" s="6"/>
      <c r="I42" s="6"/>
      <c r="J42" s="6"/>
    </row>
    <row r="43" spans="4:10" s="7" customFormat="1">
      <c r="D43" s="6"/>
      <c r="E43" s="13"/>
      <c r="F43" s="6"/>
      <c r="G43" s="6"/>
      <c r="H43" s="6"/>
      <c r="I43" s="6"/>
      <c r="J43" s="6"/>
    </row>
    <row r="44" spans="4:10" s="7" customFormat="1">
      <c r="D44" s="6"/>
      <c r="E44" s="13"/>
      <c r="F44" s="6"/>
      <c r="G44" s="6"/>
      <c r="H44" s="6"/>
      <c r="I44" s="6"/>
      <c r="J44" s="6"/>
    </row>
    <row r="45" spans="4:10" s="7" customFormat="1">
      <c r="D45" s="6"/>
      <c r="E45" s="13"/>
      <c r="F45" s="6"/>
      <c r="G45" s="6"/>
      <c r="H45" s="6"/>
      <c r="I45" s="6"/>
      <c r="J45" s="6"/>
    </row>
  </sheetData>
  <sheetProtection algorithmName="SHA-512" hashValue="WF7o63hk/4wRiYxjMg9AD3PQxIYisEv8uvoF71lApJjcyE9sHM4tDj5jH4ee8Bd+ZKHWpZYy4NWRGgr+5c5mag==" saltValue="3TDhzAFRWmXsTDra21SFRQ==" spinCount="100000" sheet="1" objects="1" scenarios="1" selectLockedCells="1" autoFilter="0"/>
  <mergeCells count="12">
    <mergeCell ref="I1:J1"/>
    <mergeCell ref="D6:D22"/>
    <mergeCell ref="A3:C3"/>
    <mergeCell ref="D3:F3"/>
    <mergeCell ref="D5:E5"/>
    <mergeCell ref="D4:E4"/>
    <mergeCell ref="G4:G5"/>
    <mergeCell ref="H4:H5"/>
    <mergeCell ref="I4:I5"/>
    <mergeCell ref="J4:J5"/>
    <mergeCell ref="A4:B4"/>
    <mergeCell ref="E2:H2"/>
  </mergeCells>
  <conditionalFormatting sqref="G6:G22">
    <cfRule type="cellIs" dxfId="15" priority="2" operator="equal">
      <formula>0</formula>
    </cfRule>
    <cfRule type="dataBar" priority="3">
      <dataBar>
        <cfvo type="num" val="0"/>
        <cfvo type="num" val="4"/>
        <color rgb="FF126FB9"/>
      </dataBar>
      <extLst>
        <ext xmlns:x14="http://schemas.microsoft.com/office/spreadsheetml/2009/9/main" uri="{B025F937-C7B1-47D3-B67F-A62EFF666E3E}">
          <x14:id>{8AA2EE6F-20EB-4490-8F17-DB2B4D0E4545}</x14:id>
        </ext>
      </extLst>
    </cfRule>
  </conditionalFormatting>
  <conditionalFormatting sqref="I6:I22">
    <cfRule type="iconSet" priority="1">
      <iconSet iconSet="4TrafficLights" reverse="1">
        <cfvo type="percent" val="0"/>
        <cfvo type="num" val="1"/>
        <cfvo type="num" val="2"/>
        <cfvo type="num" val="3"/>
      </iconSet>
    </cfRule>
  </conditionalFormatting>
  <pageMargins left="0.7" right="0.7" top="0.75" bottom="0.75" header="0.3" footer="0.3"/>
  <pageSetup paperSize="9" scale="61" orientation="landscape" r:id="rId1"/>
  <drawing r:id="rId2"/>
  <extLst>
    <ext xmlns:x14="http://schemas.microsoft.com/office/spreadsheetml/2009/9/main" uri="{78C0D931-6437-407d-A8EE-F0AAD7539E65}">
      <x14:conditionalFormattings>
        <x14:conditionalFormatting xmlns:xm="http://schemas.microsoft.com/office/excel/2006/main">
          <x14:cfRule type="dataBar" id="{8AA2EE6F-20EB-4490-8F17-DB2B4D0E4545}">
            <x14:dataBar minLength="0" maxLength="100" border="1" gradient="0" negativeBarBorderColorSameAsPositive="0">
              <x14:cfvo type="num">
                <xm:f>0</xm:f>
              </x14:cfvo>
              <x14:cfvo type="num">
                <xm:f>4</xm:f>
              </x14:cfvo>
              <x14:borderColor rgb="FF126FB9"/>
              <x14:negativeFillColor rgb="FFFF0000"/>
              <x14:negativeBorderColor rgb="FFFF0000"/>
              <x14:axisColor rgb="FF000000"/>
            </x14:dataBar>
          </x14:cfRule>
          <xm:sqref>G6:G22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MAINTENANCE!$B$2:$B$5</xm:f>
          </x14:formula1>
          <xm:sqref>I6:I22</xm:sqref>
        </x14:dataValidation>
        <x14:dataValidation type="list" allowBlank="1" showInputMessage="1" showErrorMessage="1" xr:uid="{00000000-0002-0000-0600-000001000000}">
          <x14:formula1>
            <xm:f>MAINTENANCE!$C$2:$C$5</xm:f>
          </x14:formula1>
          <xm:sqref>J6:J22</xm:sqref>
        </x14:dataValidation>
        <x14:dataValidation type="list" allowBlank="1" showInputMessage="1" showErrorMessage="1" xr:uid="{00000000-0002-0000-0600-000002000000}">
          <x14:formula1>
            <xm:f>MAINTENANCE!$A$2:$A$6</xm:f>
          </x14:formula1>
          <xm:sqref>G6:G22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DC544"/>
    <pageSetUpPr fitToPage="1"/>
  </sheetPr>
  <dimension ref="A1:J15"/>
  <sheetViews>
    <sheetView showGridLines="0" zoomScaleNormal="100" workbookViewId="0">
      <pane ySplit="5" topLeftCell="A13" activePane="bottomLeft" state="frozen"/>
      <selection activeCell="H27" sqref="H27"/>
      <selection pane="bottomLeft" activeCell="H15" sqref="H15"/>
    </sheetView>
  </sheetViews>
  <sheetFormatPr baseColWidth="10" defaultColWidth="11.44140625" defaultRowHeight="14.4"/>
  <cols>
    <col min="1" max="2" width="6.44140625" customWidth="1"/>
    <col min="3" max="3" width="2.109375" customWidth="1"/>
    <col min="4" max="4" width="14.88671875" customWidth="1"/>
    <col min="5" max="5" width="7.6640625" customWidth="1"/>
    <col min="6" max="6" width="48.44140625" customWidth="1"/>
    <col min="7" max="7" width="26.6640625" customWidth="1"/>
    <col min="8" max="8" width="47.44140625" customWidth="1"/>
    <col min="9" max="9" width="21.77734375" customWidth="1"/>
    <col min="10" max="10" width="22.33203125" customWidth="1"/>
  </cols>
  <sheetData>
    <row r="1" spans="1:10" ht="3.6" customHeight="1">
      <c r="I1" s="168"/>
      <c r="J1" s="168"/>
    </row>
    <row r="2" spans="1:10" ht="50.4" customHeight="1">
      <c r="E2" s="151" t="s">
        <v>320</v>
      </c>
      <c r="F2" s="151"/>
      <c r="G2" s="151"/>
      <c r="H2" s="151"/>
      <c r="I2" s="81"/>
      <c r="J2" s="81"/>
    </row>
    <row r="3" spans="1:10" ht="33" customHeight="1">
      <c r="A3" s="183"/>
      <c r="B3" s="183"/>
      <c r="C3" s="183"/>
      <c r="D3" s="156" t="s">
        <v>328</v>
      </c>
      <c r="E3" s="156"/>
      <c r="F3" s="156"/>
      <c r="G3" s="71" t="s">
        <v>44</v>
      </c>
      <c r="H3" s="72" t="s">
        <v>286</v>
      </c>
      <c r="I3" s="71" t="s">
        <v>313</v>
      </c>
      <c r="J3" s="72" t="s">
        <v>300</v>
      </c>
    </row>
    <row r="4" spans="1:10" ht="27" customHeight="1">
      <c r="A4" s="158"/>
      <c r="B4" s="158"/>
      <c r="C4" s="158"/>
      <c r="D4" s="172" t="s">
        <v>247</v>
      </c>
      <c r="E4" s="172"/>
      <c r="F4" s="74" t="s">
        <v>248</v>
      </c>
      <c r="G4" s="150" t="s">
        <v>297</v>
      </c>
      <c r="H4" s="150" t="s">
        <v>298</v>
      </c>
      <c r="I4" s="177" t="s">
        <v>299</v>
      </c>
      <c r="J4" s="150" t="s">
        <v>293</v>
      </c>
    </row>
    <row r="5" spans="1:10" ht="24.6" customHeight="1">
      <c r="D5" s="180">
        <f>COUNTA(E6:E25)</f>
        <v>10</v>
      </c>
      <c r="E5" s="180"/>
      <c r="F5" s="78">
        <f>SUM(G6:G25)</f>
        <v>0</v>
      </c>
      <c r="G5" s="150"/>
      <c r="H5" s="150"/>
      <c r="I5" s="150"/>
      <c r="J5" s="150"/>
    </row>
    <row r="6" spans="1:10" ht="78.599999999999994" customHeight="1">
      <c r="D6" s="181"/>
      <c r="E6" s="38" t="s">
        <v>213</v>
      </c>
      <c r="F6" s="30" t="s">
        <v>214</v>
      </c>
      <c r="G6" s="47">
        <v>0</v>
      </c>
      <c r="H6" s="145"/>
      <c r="I6" s="37"/>
      <c r="J6" s="47"/>
    </row>
    <row r="7" spans="1:10" ht="48.6" customHeight="1">
      <c r="D7" s="181"/>
      <c r="E7" s="38" t="s">
        <v>215</v>
      </c>
      <c r="F7" s="31" t="s">
        <v>216</v>
      </c>
      <c r="G7" s="47">
        <v>0</v>
      </c>
      <c r="H7" s="145"/>
      <c r="I7" s="37"/>
      <c r="J7" s="47"/>
    </row>
    <row r="8" spans="1:10" ht="46.2" customHeight="1">
      <c r="D8" s="181"/>
      <c r="E8" s="38" t="s">
        <v>217</v>
      </c>
      <c r="F8" s="32" t="s">
        <v>218</v>
      </c>
      <c r="G8" s="47">
        <v>0</v>
      </c>
      <c r="H8" s="145"/>
      <c r="I8" s="37"/>
      <c r="J8" s="47"/>
    </row>
    <row r="9" spans="1:10" ht="79.2" customHeight="1">
      <c r="D9" s="181"/>
      <c r="E9" s="38" t="s">
        <v>219</v>
      </c>
      <c r="F9" s="65" t="s">
        <v>220</v>
      </c>
      <c r="G9" s="47">
        <v>0</v>
      </c>
      <c r="H9" s="145"/>
      <c r="I9" s="37"/>
      <c r="J9" s="47"/>
    </row>
    <row r="10" spans="1:10" ht="42.6" customHeight="1">
      <c r="D10" s="181"/>
      <c r="E10" s="38" t="s">
        <v>221</v>
      </c>
      <c r="F10" s="32" t="s">
        <v>222</v>
      </c>
      <c r="G10" s="47">
        <v>0</v>
      </c>
      <c r="H10" s="145"/>
      <c r="I10" s="37"/>
      <c r="J10" s="47"/>
    </row>
    <row r="11" spans="1:10" ht="42.6" customHeight="1">
      <c r="D11" s="181"/>
      <c r="E11" s="38" t="s">
        <v>223</v>
      </c>
      <c r="F11" s="31" t="s">
        <v>224</v>
      </c>
      <c r="G11" s="47">
        <v>0</v>
      </c>
      <c r="H11" s="145"/>
      <c r="I11" s="37"/>
      <c r="J11" s="47"/>
    </row>
    <row r="12" spans="1:10" ht="42.6" customHeight="1">
      <c r="D12" s="181"/>
      <c r="E12" s="38" t="s">
        <v>225</v>
      </c>
      <c r="F12" s="142" t="s">
        <v>226</v>
      </c>
      <c r="G12" s="47">
        <v>0</v>
      </c>
      <c r="H12" s="145"/>
      <c r="I12" s="37"/>
      <c r="J12" s="47"/>
    </row>
    <row r="13" spans="1:10" ht="37.799999999999997" customHeight="1">
      <c r="D13" s="181"/>
      <c r="E13" s="38" t="s">
        <v>227</v>
      </c>
      <c r="F13" s="32" t="s">
        <v>228</v>
      </c>
      <c r="G13" s="47">
        <v>0</v>
      </c>
      <c r="H13" s="145"/>
      <c r="I13" s="37"/>
      <c r="J13" s="47"/>
    </row>
    <row r="14" spans="1:10" ht="55.8" customHeight="1">
      <c r="D14" s="181"/>
      <c r="E14" s="38" t="s">
        <v>229</v>
      </c>
      <c r="F14" s="32" t="s">
        <v>230</v>
      </c>
      <c r="G14" s="47">
        <v>0</v>
      </c>
      <c r="H14" s="145"/>
      <c r="I14" s="37"/>
      <c r="J14" s="47"/>
    </row>
    <row r="15" spans="1:10" ht="85.2" customHeight="1">
      <c r="D15" s="182"/>
      <c r="E15" s="38" t="s">
        <v>231</v>
      </c>
      <c r="F15" s="32" t="s">
        <v>232</v>
      </c>
      <c r="G15" s="47">
        <v>0</v>
      </c>
      <c r="H15" s="135"/>
      <c r="I15" s="135"/>
      <c r="J15" s="47"/>
    </row>
  </sheetData>
  <sheetProtection algorithmName="SHA-512" hashValue="dthuItH3SgMtFywbq1hUMr/UMIOOusGmn3f6iDGesjRPXXMSw7gaYv+SUqDfZ4JAw5+jncvg82wKH+fLc8e6uw==" saltValue="dduGDiVb7xItdtI9xpWY3Q==" spinCount="100000" sheet="1" objects="1" scenarios="1" selectLockedCells="1" autoFilter="0"/>
  <mergeCells count="12">
    <mergeCell ref="I1:J1"/>
    <mergeCell ref="D6:D15"/>
    <mergeCell ref="A3:C3"/>
    <mergeCell ref="D3:F3"/>
    <mergeCell ref="D5:E5"/>
    <mergeCell ref="D4:E4"/>
    <mergeCell ref="G4:G5"/>
    <mergeCell ref="I4:I5"/>
    <mergeCell ref="J4:J5"/>
    <mergeCell ref="H4:H5"/>
    <mergeCell ref="A4:C4"/>
    <mergeCell ref="E2:H2"/>
  </mergeCells>
  <conditionalFormatting sqref="G6:G15">
    <cfRule type="cellIs" dxfId="14" priority="3" operator="equal">
      <formula>0</formula>
    </cfRule>
    <cfRule type="dataBar" priority="6">
      <dataBar>
        <cfvo type="num" val="0"/>
        <cfvo type="num" val="4"/>
        <color rgb="FF126FB9"/>
      </dataBar>
      <extLst>
        <ext xmlns:x14="http://schemas.microsoft.com/office/spreadsheetml/2009/9/main" uri="{B025F937-C7B1-47D3-B67F-A62EFF666E3E}">
          <x14:id>{AA351B1B-A978-4A3D-B1A9-5FB3D10331E3}</x14:id>
        </ext>
      </extLst>
    </cfRule>
  </conditionalFormatting>
  <conditionalFormatting sqref="I6:I14">
    <cfRule type="iconSet" priority="104">
      <iconSet iconSet="4TrafficLights" reverse="1">
        <cfvo type="percent" val="0"/>
        <cfvo type="num" val="1"/>
        <cfvo type="num" val="2"/>
        <cfvo type="num" val="3"/>
      </iconSet>
    </cfRule>
  </conditionalFormatting>
  <conditionalFormatting sqref="J15">
    <cfRule type="cellIs" dxfId="13" priority="1" operator="equal">
      <formula>0</formula>
    </cfRule>
    <cfRule type="dataBar" priority="2">
      <dataBar>
        <cfvo type="num" val="0"/>
        <cfvo type="num" val="4"/>
        <color rgb="FF126FB9"/>
      </dataBar>
      <extLst>
        <ext xmlns:x14="http://schemas.microsoft.com/office/spreadsheetml/2009/9/main" uri="{B025F937-C7B1-47D3-B67F-A62EFF666E3E}">
          <x14:id>{BF651405-D4E9-4821-912E-93B167B4E581}</x14:id>
        </ext>
      </extLst>
    </cfRule>
  </conditionalFormatting>
  <dataValidations count="3">
    <dataValidation type="list" allowBlank="1" showInputMessage="1" showErrorMessage="1" sqref="G15" xr:uid="{00000000-0002-0000-0700-000000000000}">
      <formula1>"0,1,2,3,4"</formula1>
    </dataValidation>
    <dataValidation type="list" allowBlank="1" showInputMessage="1" showErrorMessage="1" sqref="I15" xr:uid="{00000000-0002-0000-0700-000001000000}">
      <formula1>"A,B,C"</formula1>
    </dataValidation>
    <dataValidation type="list" allowBlank="1" showInputMessage="1" showErrorMessage="1" sqref="J15" xr:uid="{00000000-0002-0000-0700-000002000000}">
      <formula1>"Non,A faire,En cours, Oui"</formula1>
    </dataValidation>
  </dataValidations>
  <pageMargins left="0.7" right="0.7" top="0.75" bottom="0.75" header="0.3" footer="0.3"/>
  <pageSetup paperSize="9" scale="64" orientation="landscape" r:id="rId1"/>
  <drawing r:id="rId2"/>
  <extLst>
    <ext xmlns:x14="http://schemas.microsoft.com/office/spreadsheetml/2009/9/main" uri="{78C0D931-6437-407d-A8EE-F0AAD7539E65}">
      <x14:conditionalFormattings>
        <x14:conditionalFormatting xmlns:xm="http://schemas.microsoft.com/office/excel/2006/main">
          <x14:cfRule type="dataBar" id="{AA351B1B-A978-4A3D-B1A9-5FB3D10331E3}">
            <x14:dataBar minLength="0" maxLength="100" border="1" gradient="0" negativeBarBorderColorSameAsPositive="0">
              <x14:cfvo type="num">
                <xm:f>0</xm:f>
              </x14:cfvo>
              <x14:cfvo type="num">
                <xm:f>4</xm:f>
              </x14:cfvo>
              <x14:borderColor rgb="FF126FB9"/>
              <x14:negativeFillColor rgb="FFFF0000"/>
              <x14:negativeBorderColor rgb="FFFF0000"/>
              <x14:axisColor rgb="FF000000"/>
            </x14:dataBar>
          </x14:cfRule>
          <xm:sqref>G6:G15</xm:sqref>
        </x14:conditionalFormatting>
        <x14:conditionalFormatting xmlns:xm="http://schemas.microsoft.com/office/excel/2006/main">
          <x14:cfRule type="dataBar" id="{BF651405-D4E9-4821-912E-93B167B4E581}">
            <x14:dataBar minLength="0" maxLength="100" border="1" gradient="0" negativeBarBorderColorSameAsPositive="0">
              <x14:cfvo type="num">
                <xm:f>0</xm:f>
              </x14:cfvo>
              <x14:cfvo type="num">
                <xm:f>4</xm:f>
              </x14:cfvo>
              <x14:borderColor rgb="FF126FB9"/>
              <x14:negativeFillColor rgb="FFFF0000"/>
              <x14:negativeBorderColor rgb="FFFF0000"/>
              <x14:axisColor rgb="FF000000"/>
            </x14:dataBar>
          </x14:cfRule>
          <xm:sqref>J15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3000000}">
          <x14:formula1>
            <xm:f>MAINTENANCE!$A$2:$A$6</xm:f>
          </x14:formula1>
          <xm:sqref>G6:G14</xm:sqref>
        </x14:dataValidation>
        <x14:dataValidation type="list" allowBlank="1" showInputMessage="1" showErrorMessage="1" xr:uid="{00000000-0002-0000-0700-000004000000}">
          <x14:formula1>
            <xm:f>MAINTENANCE!$C$2:$C$5</xm:f>
          </x14:formula1>
          <xm:sqref>J6:J14</xm:sqref>
        </x14:dataValidation>
        <x14:dataValidation type="list" allowBlank="1" showInputMessage="1" showErrorMessage="1" xr:uid="{00000000-0002-0000-0700-000005000000}">
          <x14:formula1>
            <xm:f>MAINTENANCE!$B$2:$B$5</xm:f>
          </x14:formula1>
          <xm:sqref>I6:I14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126FB9"/>
    <pageSetUpPr fitToPage="1"/>
  </sheetPr>
  <dimension ref="A1:J128"/>
  <sheetViews>
    <sheetView showGridLines="0" topLeftCell="B1" zoomScaleNormal="100" workbookViewId="0">
      <pane ySplit="6" topLeftCell="A62" activePane="bottomLeft" state="frozen"/>
      <selection activeCell="H27" sqref="H27"/>
      <selection pane="bottomLeft" activeCell="E2" sqref="E2:H2"/>
    </sheetView>
  </sheetViews>
  <sheetFormatPr baseColWidth="10" defaultColWidth="11.44140625" defaultRowHeight="50.7" customHeight="1"/>
  <cols>
    <col min="1" max="3" width="6.6640625" style="6" customWidth="1"/>
    <col min="4" max="4" width="17.109375" style="11" customWidth="1"/>
    <col min="5" max="5" width="6.5546875" style="6" customWidth="1"/>
    <col min="6" max="6" width="52.77734375" style="6" customWidth="1"/>
    <col min="7" max="7" width="22.21875" style="6" customWidth="1"/>
    <col min="8" max="8" width="46.77734375" style="6" customWidth="1"/>
    <col min="9" max="9" width="27.44140625" style="6" customWidth="1"/>
    <col min="10" max="10" width="20.44140625" style="6" bestFit="1" customWidth="1"/>
    <col min="11" max="16384" width="11.44140625" style="6"/>
  </cols>
  <sheetData>
    <row r="1" spans="1:10" ht="4.2" customHeight="1">
      <c r="A1"/>
      <c r="B1"/>
      <c r="C1"/>
      <c r="D1" s="82"/>
      <c r="E1"/>
      <c r="F1"/>
      <c r="G1"/>
      <c r="H1"/>
      <c r="I1" s="168"/>
      <c r="J1" s="168"/>
    </row>
    <row r="2" spans="1:10" ht="63.6" customHeight="1">
      <c r="A2"/>
      <c r="B2"/>
      <c r="C2"/>
      <c r="E2" s="151" t="s">
        <v>315</v>
      </c>
      <c r="F2" s="151"/>
      <c r="G2" s="151"/>
      <c r="H2" s="151"/>
      <c r="I2" s="70"/>
      <c r="J2" s="70"/>
    </row>
    <row r="3" spans="1:10" ht="16.8" customHeight="1">
      <c r="A3" s="155"/>
      <c r="B3" s="155"/>
      <c r="C3" s="155"/>
      <c r="D3" s="185" t="s">
        <v>247</v>
      </c>
      <c r="E3" s="185"/>
      <c r="F3" s="185" t="s">
        <v>248</v>
      </c>
      <c r="G3" s="186" t="s">
        <v>44</v>
      </c>
      <c r="H3" s="186" t="s">
        <v>233</v>
      </c>
      <c r="I3" s="186" t="s">
        <v>313</v>
      </c>
      <c r="J3" s="187" t="s">
        <v>300</v>
      </c>
    </row>
    <row r="4" spans="1:10" ht="22.8" customHeight="1">
      <c r="A4" s="73"/>
      <c r="B4" s="158"/>
      <c r="C4" s="158"/>
      <c r="D4" s="185"/>
      <c r="E4" s="185"/>
      <c r="F4" s="185"/>
      <c r="G4" s="186"/>
      <c r="H4" s="186"/>
      <c r="I4" s="186"/>
      <c r="J4" s="187"/>
    </row>
    <row r="5" spans="1:10" ht="14.4">
      <c r="A5"/>
      <c r="B5"/>
      <c r="C5"/>
      <c r="D5" s="184">
        <f>COUNTA(E7:E121)</f>
        <v>115</v>
      </c>
      <c r="E5" s="184"/>
      <c r="F5" s="80">
        <f>SUM(G7:G121)</f>
        <v>0</v>
      </c>
      <c r="G5" s="157" t="s">
        <v>295</v>
      </c>
      <c r="H5" s="150" t="s">
        <v>281</v>
      </c>
      <c r="I5" s="154" t="s">
        <v>310</v>
      </c>
      <c r="J5" s="150" t="s">
        <v>293</v>
      </c>
    </row>
    <row r="6" spans="1:10" ht="41.4" customHeight="1">
      <c r="D6" s="143"/>
      <c r="E6" s="144"/>
      <c r="F6" s="144"/>
      <c r="G6" s="157"/>
      <c r="H6" s="150"/>
      <c r="I6" s="157"/>
      <c r="J6" s="150"/>
    </row>
    <row r="7" spans="1:10" s="5" customFormat="1" ht="51.6" customHeight="1">
      <c r="D7" s="176" t="s">
        <v>234</v>
      </c>
      <c r="E7" s="63" t="s">
        <v>3</v>
      </c>
      <c r="F7" s="64" t="s">
        <v>4</v>
      </c>
      <c r="G7" s="136">
        <f>'1. RECRUTEMENT'!G6</f>
        <v>0</v>
      </c>
      <c r="H7" s="136">
        <f>'1. RECRUTEMENT'!H6</f>
        <v>0</v>
      </c>
      <c r="I7" s="136">
        <f>'1. RECRUTEMENT'!I6</f>
        <v>0</v>
      </c>
      <c r="J7" s="137">
        <f>'1. RECRUTEMENT'!J6</f>
        <v>0</v>
      </c>
    </row>
    <row r="8" spans="1:10" s="5" customFormat="1" ht="51.6" customHeight="1">
      <c r="D8" s="176"/>
      <c r="E8" s="63" t="s">
        <v>7</v>
      </c>
      <c r="F8" s="65" t="s">
        <v>8</v>
      </c>
      <c r="G8" s="136">
        <f>'1. RECRUTEMENT'!G7</f>
        <v>0</v>
      </c>
      <c r="H8" s="136">
        <f>'1. RECRUTEMENT'!H7</f>
        <v>0</v>
      </c>
      <c r="I8" s="136">
        <f>'1. RECRUTEMENT'!I7</f>
        <v>0</v>
      </c>
      <c r="J8" s="137">
        <f>'1. RECRUTEMENT'!J7</f>
        <v>0</v>
      </c>
    </row>
    <row r="9" spans="1:10" s="5" customFormat="1" ht="51.6" customHeight="1">
      <c r="D9" s="176"/>
      <c r="E9" s="63" t="s">
        <v>10</v>
      </c>
      <c r="F9" s="65" t="s">
        <v>11</v>
      </c>
      <c r="G9" s="136">
        <f>'1. RECRUTEMENT'!G8</f>
        <v>0</v>
      </c>
      <c r="H9" s="136">
        <f>'1. RECRUTEMENT'!H8</f>
        <v>0</v>
      </c>
      <c r="I9" s="136">
        <f>'1. RECRUTEMENT'!I8</f>
        <v>0</v>
      </c>
      <c r="J9" s="137">
        <f>'1. RECRUTEMENT'!J8</f>
        <v>0</v>
      </c>
    </row>
    <row r="10" spans="1:10" s="5" customFormat="1" ht="51.6" customHeight="1">
      <c r="D10" s="176"/>
      <c r="E10" s="63" t="s">
        <v>14</v>
      </c>
      <c r="F10" s="65" t="s">
        <v>15</v>
      </c>
      <c r="G10" s="136">
        <f>'1. RECRUTEMENT'!G9</f>
        <v>0</v>
      </c>
      <c r="H10" s="136">
        <f>'1. RECRUTEMENT'!H9</f>
        <v>0</v>
      </c>
      <c r="I10" s="136">
        <f>'1. RECRUTEMENT'!I9</f>
        <v>0</v>
      </c>
      <c r="J10" s="137">
        <f>'1. RECRUTEMENT'!J9</f>
        <v>0</v>
      </c>
    </row>
    <row r="11" spans="1:10" s="5" customFormat="1" ht="63" customHeight="1">
      <c r="D11" s="176"/>
      <c r="E11" s="63" t="s">
        <v>16</v>
      </c>
      <c r="F11" s="65" t="s">
        <v>17</v>
      </c>
      <c r="G11" s="136">
        <f>'1. RECRUTEMENT'!G10</f>
        <v>0</v>
      </c>
      <c r="H11" s="136">
        <f>'1. RECRUTEMENT'!H10</f>
        <v>0</v>
      </c>
      <c r="I11" s="136">
        <f>'1. RECRUTEMENT'!I10</f>
        <v>0</v>
      </c>
      <c r="J11" s="137">
        <f>'1. RECRUTEMENT'!J10</f>
        <v>0</v>
      </c>
    </row>
    <row r="12" spans="1:10" s="5" customFormat="1" ht="51.6" customHeight="1">
      <c r="D12" s="176"/>
      <c r="E12" s="63" t="s">
        <v>18</v>
      </c>
      <c r="F12" s="65" t="s">
        <v>19</v>
      </c>
      <c r="G12" s="136">
        <f>'1. RECRUTEMENT'!G11</f>
        <v>0</v>
      </c>
      <c r="H12" s="136">
        <f>'1. RECRUTEMENT'!H11</f>
        <v>0</v>
      </c>
      <c r="I12" s="136">
        <f>'1. RECRUTEMENT'!I11</f>
        <v>0</v>
      </c>
      <c r="J12" s="137">
        <f>'1. RECRUTEMENT'!J11</f>
        <v>0</v>
      </c>
    </row>
    <row r="13" spans="1:10" s="5" customFormat="1" ht="61.2" customHeight="1">
      <c r="D13" s="176"/>
      <c r="E13" s="63" t="s">
        <v>20</v>
      </c>
      <c r="F13" s="65" t="s">
        <v>21</v>
      </c>
      <c r="G13" s="136">
        <f>'1. RECRUTEMENT'!G12</f>
        <v>0</v>
      </c>
      <c r="H13" s="136">
        <f>'1. RECRUTEMENT'!H12</f>
        <v>0</v>
      </c>
      <c r="I13" s="136">
        <f>'1. RECRUTEMENT'!I12</f>
        <v>0</v>
      </c>
      <c r="J13" s="137">
        <f>'1. RECRUTEMENT'!J12</f>
        <v>0</v>
      </c>
    </row>
    <row r="14" spans="1:10" s="5" customFormat="1" ht="51.6" customHeight="1">
      <c r="D14" s="176"/>
      <c r="E14" s="63" t="s">
        <v>22</v>
      </c>
      <c r="F14" s="65" t="s">
        <v>23</v>
      </c>
      <c r="G14" s="136">
        <f>'1. RECRUTEMENT'!G13</f>
        <v>0</v>
      </c>
      <c r="H14" s="136">
        <f>'1. RECRUTEMENT'!H13</f>
        <v>0</v>
      </c>
      <c r="I14" s="136">
        <f>'1. RECRUTEMENT'!I13</f>
        <v>0</v>
      </c>
      <c r="J14" s="137">
        <f>'1. RECRUTEMENT'!J13</f>
        <v>0</v>
      </c>
    </row>
    <row r="15" spans="1:10" s="8" customFormat="1" ht="51.6" customHeight="1">
      <c r="D15" s="176"/>
      <c r="E15" s="63" t="s">
        <v>24</v>
      </c>
      <c r="F15" s="65" t="s">
        <v>25</v>
      </c>
      <c r="G15" s="136">
        <f>'1. RECRUTEMENT'!G14</f>
        <v>0</v>
      </c>
      <c r="H15" s="136">
        <f>'1. RECRUTEMENT'!H14</f>
        <v>0</v>
      </c>
      <c r="I15" s="136">
        <f>'1. RECRUTEMENT'!I14</f>
        <v>0</v>
      </c>
      <c r="J15" s="137">
        <f>'1. RECRUTEMENT'!J14</f>
        <v>0</v>
      </c>
    </row>
    <row r="16" spans="1:10" s="8" customFormat="1" ht="51.6" customHeight="1">
      <c r="D16" s="176"/>
      <c r="E16" s="63" t="s">
        <v>27</v>
      </c>
      <c r="F16" s="65" t="s">
        <v>28</v>
      </c>
      <c r="G16" s="136">
        <f>'1. RECRUTEMENT'!G15</f>
        <v>0</v>
      </c>
      <c r="H16" s="136">
        <f>'1. RECRUTEMENT'!H15</f>
        <v>0</v>
      </c>
      <c r="I16" s="136">
        <f>'1. RECRUTEMENT'!I15</f>
        <v>0</v>
      </c>
      <c r="J16" s="137">
        <f>'1. RECRUTEMENT'!J15</f>
        <v>0</v>
      </c>
    </row>
    <row r="17" spans="4:10" s="8" customFormat="1" ht="51.6" customHeight="1">
      <c r="D17" s="176"/>
      <c r="E17" s="63" t="s">
        <v>29</v>
      </c>
      <c r="F17" s="65" t="s">
        <v>30</v>
      </c>
      <c r="G17" s="136">
        <f>'1. RECRUTEMENT'!G16</f>
        <v>0</v>
      </c>
      <c r="H17" s="136">
        <f>'1. RECRUTEMENT'!H16</f>
        <v>0</v>
      </c>
      <c r="I17" s="136">
        <f>'1. RECRUTEMENT'!I16</f>
        <v>0</v>
      </c>
      <c r="J17" s="137">
        <f>'1. RECRUTEMENT'!J16</f>
        <v>0</v>
      </c>
    </row>
    <row r="18" spans="4:10" s="8" customFormat="1" ht="140.4" customHeight="1">
      <c r="D18" s="176"/>
      <c r="E18" s="63" t="s">
        <v>31</v>
      </c>
      <c r="F18" s="65" t="s">
        <v>32</v>
      </c>
      <c r="G18" s="136">
        <f>'1. RECRUTEMENT'!G17</f>
        <v>0</v>
      </c>
      <c r="H18" s="136">
        <f>'1. RECRUTEMENT'!H17</f>
        <v>0</v>
      </c>
      <c r="I18" s="136">
        <f>'1. RECRUTEMENT'!I17</f>
        <v>0</v>
      </c>
      <c r="J18" s="137">
        <f>'1. RECRUTEMENT'!J17</f>
        <v>0</v>
      </c>
    </row>
    <row r="19" spans="4:10" s="8" customFormat="1" ht="61.8" customHeight="1">
      <c r="D19" s="176"/>
      <c r="E19" s="63" t="s">
        <v>33</v>
      </c>
      <c r="F19" s="65" t="s">
        <v>34</v>
      </c>
      <c r="G19" s="136">
        <f>'1. RECRUTEMENT'!G18</f>
        <v>0</v>
      </c>
      <c r="H19" s="136">
        <f>'1. RECRUTEMENT'!H18</f>
        <v>0</v>
      </c>
      <c r="I19" s="136">
        <f>'1. RECRUTEMENT'!I18</f>
        <v>0</v>
      </c>
      <c r="J19" s="137">
        <f>'1. RECRUTEMENT'!J18</f>
        <v>0</v>
      </c>
    </row>
    <row r="20" spans="4:10" s="8" customFormat="1" ht="40.200000000000003" customHeight="1">
      <c r="D20" s="176"/>
      <c r="E20" s="63" t="s">
        <v>36</v>
      </c>
      <c r="F20" s="65" t="s">
        <v>272</v>
      </c>
      <c r="G20" s="136">
        <f>'1. RECRUTEMENT'!G19</f>
        <v>0</v>
      </c>
      <c r="H20" s="136">
        <f>'1. RECRUTEMENT'!H19</f>
        <v>0</v>
      </c>
      <c r="I20" s="136">
        <f>'1. RECRUTEMENT'!I19</f>
        <v>0</v>
      </c>
      <c r="J20" s="137">
        <f>'1. RECRUTEMENT'!J19</f>
        <v>0</v>
      </c>
    </row>
    <row r="21" spans="4:10" s="8" customFormat="1" ht="46.2" customHeight="1">
      <c r="D21" s="176"/>
      <c r="E21" s="63" t="s">
        <v>37</v>
      </c>
      <c r="F21" s="65" t="s">
        <v>273</v>
      </c>
      <c r="G21" s="136">
        <f>'1. RECRUTEMENT'!G20</f>
        <v>0</v>
      </c>
      <c r="H21" s="136">
        <f>'1. RECRUTEMENT'!H20</f>
        <v>0</v>
      </c>
      <c r="I21" s="136">
        <f>'1. RECRUTEMENT'!I20</f>
        <v>0</v>
      </c>
      <c r="J21" s="137">
        <f>'1. RECRUTEMENT'!J20</f>
        <v>0</v>
      </c>
    </row>
    <row r="22" spans="4:10" s="8" customFormat="1" ht="51.6" customHeight="1">
      <c r="D22" s="176"/>
      <c r="E22" s="63" t="s">
        <v>38</v>
      </c>
      <c r="F22" s="65" t="s">
        <v>39</v>
      </c>
      <c r="G22" s="136">
        <f>'1. RECRUTEMENT'!G21</f>
        <v>0</v>
      </c>
      <c r="H22" s="136">
        <f>'1. RECRUTEMENT'!H21</f>
        <v>0</v>
      </c>
      <c r="I22" s="136">
        <f>'1. RECRUTEMENT'!I21</f>
        <v>0</v>
      </c>
      <c r="J22" s="137">
        <f>'1. RECRUTEMENT'!J21</f>
        <v>0</v>
      </c>
    </row>
    <row r="23" spans="4:10" s="8" customFormat="1" ht="51.6" customHeight="1">
      <c r="D23" s="176"/>
      <c r="E23" s="63" t="s">
        <v>40</v>
      </c>
      <c r="F23" s="65" t="s">
        <v>274</v>
      </c>
      <c r="G23" s="136">
        <f>'1. RECRUTEMENT'!G22</f>
        <v>0</v>
      </c>
      <c r="H23" s="136">
        <f>'1. RECRUTEMENT'!H22</f>
        <v>0</v>
      </c>
      <c r="I23" s="136">
        <f>'1. RECRUTEMENT'!I22</f>
        <v>0</v>
      </c>
      <c r="J23" s="137">
        <f>'1. RECRUTEMENT'!J22</f>
        <v>0</v>
      </c>
    </row>
    <row r="24" spans="4:10" s="8" customFormat="1" ht="51.6" customHeight="1">
      <c r="D24" s="176"/>
      <c r="E24" s="63" t="s">
        <v>276</v>
      </c>
      <c r="F24" s="65" t="s">
        <v>42</v>
      </c>
      <c r="G24" s="136">
        <f>'1. RECRUTEMENT'!G23</f>
        <v>0</v>
      </c>
      <c r="H24" s="136">
        <f>'1. RECRUTEMENT'!H23</f>
        <v>0</v>
      </c>
      <c r="I24" s="136">
        <f>'1. RECRUTEMENT'!I23</f>
        <v>0</v>
      </c>
      <c r="J24" s="137">
        <f>'1. RECRUTEMENT'!J23</f>
        <v>0</v>
      </c>
    </row>
    <row r="25" spans="4:10" s="8" customFormat="1" ht="51.6" customHeight="1">
      <c r="D25" s="175"/>
      <c r="E25" s="63" t="s">
        <v>275</v>
      </c>
      <c r="F25" s="65" t="s">
        <v>43</v>
      </c>
      <c r="G25" s="136">
        <f>'1. RECRUTEMENT'!G24</f>
        <v>0</v>
      </c>
      <c r="H25" s="136">
        <f>'1. RECRUTEMENT'!H24</f>
        <v>0</v>
      </c>
      <c r="I25" s="136">
        <f>'1. RECRUTEMENT'!I24</f>
        <v>0</v>
      </c>
      <c r="J25" s="137">
        <f>'1. RECRUTEMENT'!J24</f>
        <v>0</v>
      </c>
    </row>
    <row r="26" spans="4:10" s="11" customFormat="1" ht="78" customHeight="1">
      <c r="D26" s="189" t="s">
        <v>235</v>
      </c>
      <c r="E26" s="61" t="s">
        <v>45</v>
      </c>
      <c r="F26" s="24" t="s">
        <v>46</v>
      </c>
      <c r="G26" s="49">
        <f>+'2. INTEGRATION'!G6</f>
        <v>0</v>
      </c>
      <c r="H26" s="52">
        <f>'2. INTEGRATION'!H6</f>
        <v>0</v>
      </c>
      <c r="I26" s="51">
        <f>+'2. INTEGRATION'!I6</f>
        <v>0</v>
      </c>
      <c r="J26" s="50">
        <f>'2. INTEGRATION'!J6</f>
        <v>0</v>
      </c>
    </row>
    <row r="27" spans="4:10" s="11" customFormat="1" ht="64.2" customHeight="1">
      <c r="D27" s="189"/>
      <c r="E27" s="61" t="s">
        <v>47</v>
      </c>
      <c r="F27" s="25" t="s">
        <v>236</v>
      </c>
      <c r="G27" s="49">
        <f>+'2. INTEGRATION'!G7</f>
        <v>0</v>
      </c>
      <c r="H27" s="52">
        <f>'2. INTEGRATION'!H7</f>
        <v>0</v>
      </c>
      <c r="I27" s="51">
        <f>+'2. INTEGRATION'!I7</f>
        <v>0</v>
      </c>
      <c r="J27" s="50">
        <f>'2. INTEGRATION'!J7</f>
        <v>0</v>
      </c>
    </row>
    <row r="28" spans="4:10" s="11" customFormat="1" ht="51.6" customHeight="1">
      <c r="D28" s="189"/>
      <c r="E28" s="61" t="s">
        <v>49</v>
      </c>
      <c r="F28" s="26" t="s">
        <v>50</v>
      </c>
      <c r="G28" s="49">
        <f>+'2. INTEGRATION'!G8</f>
        <v>0</v>
      </c>
      <c r="H28" s="52">
        <f>'2. INTEGRATION'!H8</f>
        <v>0</v>
      </c>
      <c r="I28" s="51">
        <f>+'2. INTEGRATION'!I8</f>
        <v>0</v>
      </c>
      <c r="J28" s="50">
        <f>'2. INTEGRATION'!J8</f>
        <v>0</v>
      </c>
    </row>
    <row r="29" spans="4:10" s="11" customFormat="1" ht="38.4" customHeight="1">
      <c r="D29" s="189"/>
      <c r="E29" s="61" t="s">
        <v>51</v>
      </c>
      <c r="F29" s="26" t="s">
        <v>237</v>
      </c>
      <c r="G29" s="49">
        <f>+'2. INTEGRATION'!G9</f>
        <v>0</v>
      </c>
      <c r="H29" s="52">
        <f>'2. INTEGRATION'!H9</f>
        <v>0</v>
      </c>
      <c r="I29" s="51">
        <f>+'2. INTEGRATION'!I9</f>
        <v>0</v>
      </c>
      <c r="J29" s="50">
        <f>'2. INTEGRATION'!J9</f>
        <v>0</v>
      </c>
    </row>
    <row r="30" spans="4:10" s="11" customFormat="1" ht="63" customHeight="1">
      <c r="D30" s="189"/>
      <c r="E30" s="61" t="s">
        <v>53</v>
      </c>
      <c r="F30" s="26" t="s">
        <v>54</v>
      </c>
      <c r="G30" s="49">
        <f>+'2. INTEGRATION'!G10</f>
        <v>0</v>
      </c>
      <c r="H30" s="52">
        <f>'2. INTEGRATION'!H10</f>
        <v>0</v>
      </c>
      <c r="I30" s="51">
        <f>+'2. INTEGRATION'!I10</f>
        <v>0</v>
      </c>
      <c r="J30" s="50">
        <f>'2. INTEGRATION'!J10</f>
        <v>0</v>
      </c>
    </row>
    <row r="31" spans="4:10" s="11" customFormat="1" ht="42" customHeight="1">
      <c r="D31" s="189"/>
      <c r="E31" s="61" t="s">
        <v>55</v>
      </c>
      <c r="F31" s="26" t="s">
        <v>56</v>
      </c>
      <c r="G31" s="49">
        <f>+'2. INTEGRATION'!G11</f>
        <v>0</v>
      </c>
      <c r="H31" s="52">
        <f>'2. INTEGRATION'!H11</f>
        <v>0</v>
      </c>
      <c r="I31" s="51">
        <f>+'2. INTEGRATION'!I11</f>
        <v>0</v>
      </c>
      <c r="J31" s="50">
        <f>'2. INTEGRATION'!J11</f>
        <v>0</v>
      </c>
    </row>
    <row r="32" spans="4:10" s="11" customFormat="1" ht="48.6" customHeight="1">
      <c r="D32" s="189"/>
      <c r="E32" s="61" t="s">
        <v>57</v>
      </c>
      <c r="F32" s="26" t="s">
        <v>58</v>
      </c>
      <c r="G32" s="49">
        <f>+'2. INTEGRATION'!G12</f>
        <v>0</v>
      </c>
      <c r="H32" s="52">
        <f>'2. INTEGRATION'!H12</f>
        <v>0</v>
      </c>
      <c r="I32" s="51">
        <f>+'2. INTEGRATION'!I12</f>
        <v>0</v>
      </c>
      <c r="J32" s="50">
        <f>'2. INTEGRATION'!J12</f>
        <v>0</v>
      </c>
    </row>
    <row r="33" spans="4:10" s="11" customFormat="1" ht="52.2" customHeight="1">
      <c r="D33" s="190"/>
      <c r="E33" s="61" t="s">
        <v>59</v>
      </c>
      <c r="F33" s="26" t="s">
        <v>60</v>
      </c>
      <c r="G33" s="49">
        <f>+'2. INTEGRATION'!G13</f>
        <v>0</v>
      </c>
      <c r="H33" s="52">
        <f>'2. INTEGRATION'!H13</f>
        <v>0</v>
      </c>
      <c r="I33" s="51">
        <f>'2. INTEGRATION'!I13</f>
        <v>0</v>
      </c>
      <c r="J33" s="50">
        <f>'2. INTEGRATION'!J13</f>
        <v>0</v>
      </c>
    </row>
    <row r="34" spans="4:10" s="11" customFormat="1" ht="46.95" customHeight="1">
      <c r="D34" s="188" t="s">
        <v>238</v>
      </c>
      <c r="E34" s="48" t="str">
        <f>+'3. REMUNERATION - AVANTAGES'!E6</f>
        <v>3.1</v>
      </c>
      <c r="F34" s="33" t="str">
        <f>+'3. REMUNERATION - AVANTAGES'!F6</f>
        <v>Est-ce que mon association a défini une politique de rémunération spécifique?</v>
      </c>
      <c r="G34" s="49">
        <f>+'3. REMUNERATION - AVANTAGES'!G6</f>
        <v>0</v>
      </c>
      <c r="H34" s="49">
        <f>+'3. REMUNERATION - AVANTAGES'!H6</f>
        <v>0</v>
      </c>
      <c r="I34" s="49">
        <f>+'3. REMUNERATION - AVANTAGES'!I6</f>
        <v>0</v>
      </c>
      <c r="J34" s="49">
        <f>+'3. REMUNERATION - AVANTAGES'!J6</f>
        <v>0</v>
      </c>
    </row>
    <row r="35" spans="4:10" s="11" customFormat="1" ht="37.950000000000003" customHeight="1">
      <c r="D35" s="188"/>
      <c r="E35" s="48" t="str">
        <f>+'3. REMUNERATION - AVANTAGES'!E7</f>
        <v>3.2</v>
      </c>
      <c r="F35" s="33" t="str">
        <f>+'3. REMUNERATION - AVANTAGES'!F7</f>
        <v>Est-ce que mon association propose des avantages à ses salariés ? (véhicules de service, téléphone portable, chèques déjeuners ...)</v>
      </c>
      <c r="G35" s="49">
        <f>+'3. REMUNERATION - AVANTAGES'!G7</f>
        <v>0</v>
      </c>
      <c r="H35" s="49">
        <f>+'3. REMUNERATION - AVANTAGES'!H7</f>
        <v>0</v>
      </c>
      <c r="I35" s="49">
        <f>+'3. REMUNERATION - AVANTAGES'!I7</f>
        <v>0</v>
      </c>
      <c r="J35" s="49">
        <f>+'3. REMUNERATION - AVANTAGES'!J7</f>
        <v>0</v>
      </c>
    </row>
    <row r="36" spans="4:10" s="11" customFormat="1" ht="31.95" customHeight="1">
      <c r="D36" s="188"/>
      <c r="E36" s="48" t="str">
        <f>+'3. REMUNERATION - AVANTAGES'!E8</f>
        <v>3.3</v>
      </c>
      <c r="F36" s="33" t="str">
        <f>+'3. REMUNERATION - AVANTAGES'!F8</f>
        <v>Est-ce que mon association a une politique spécifique en matière de reprise de l'ancienneté, de primes ?</v>
      </c>
      <c r="G36" s="49">
        <f>+'3. REMUNERATION - AVANTAGES'!G8</f>
        <v>0</v>
      </c>
      <c r="H36" s="49">
        <f>+'3. REMUNERATION - AVANTAGES'!H8</f>
        <v>0</v>
      </c>
      <c r="I36" s="49">
        <f>+'3. REMUNERATION - AVANTAGES'!I8</f>
        <v>0</v>
      </c>
      <c r="J36" s="49">
        <f>+'3. REMUNERATION - AVANTAGES'!J8</f>
        <v>0</v>
      </c>
    </row>
    <row r="37" spans="4:10" s="11" customFormat="1" ht="43.2" customHeight="1">
      <c r="D37" s="188"/>
      <c r="E37" s="48" t="str">
        <f>+'3. REMUNERATION - AVANTAGES'!E9</f>
        <v>3.4</v>
      </c>
      <c r="F37" s="33" t="str">
        <f>+'3. REMUNERATION - AVANTAGES'!F9</f>
        <v>Est-ce que mon association s'autorise à sortir ou adapter la grille conventionnelle ?</v>
      </c>
      <c r="G37" s="49">
        <f>+'3. REMUNERATION - AVANTAGES'!G9</f>
        <v>0</v>
      </c>
      <c r="H37" s="49">
        <f>+'3. REMUNERATION - AVANTAGES'!H9</f>
        <v>0</v>
      </c>
      <c r="I37" s="49">
        <f>+'3. REMUNERATION - AVANTAGES'!I9</f>
        <v>0</v>
      </c>
      <c r="J37" s="49">
        <f>+'3. REMUNERATION - AVANTAGES'!J9</f>
        <v>0</v>
      </c>
    </row>
    <row r="38" spans="4:10" s="11" customFormat="1" ht="61.2" customHeight="1">
      <c r="D38" s="188"/>
      <c r="E38" s="48" t="str">
        <f>+'3. REMUNERATION - AVANTAGES'!E10</f>
        <v>3.5</v>
      </c>
      <c r="F38" s="33" t="str">
        <f>+'3. REMUNERATION - AVANTAGES'!F10</f>
        <v>Concernant la restauration, mon association dispose-t-elle d'un restaurant d’entreprise, un accès à un restaurant inter-entreprise, des tickets restaurants, une salle de restauration mise à disposition....?</v>
      </c>
      <c r="G38" s="49">
        <f>+'3. REMUNERATION - AVANTAGES'!G10</f>
        <v>0</v>
      </c>
      <c r="H38" s="49">
        <f>+'3. REMUNERATION - AVANTAGES'!H10</f>
        <v>0</v>
      </c>
      <c r="I38" s="49">
        <f>+'3. REMUNERATION - AVANTAGES'!I10</f>
        <v>0</v>
      </c>
      <c r="J38" s="49">
        <f>+'3. REMUNERATION - AVANTAGES'!J10</f>
        <v>0</v>
      </c>
    </row>
    <row r="39" spans="4:10" s="11" customFormat="1" ht="25.95" customHeight="1">
      <c r="D39" s="188"/>
      <c r="E39" s="48" t="str">
        <f>+'3. REMUNERATION - AVANTAGES'!E11</f>
        <v>3.6</v>
      </c>
      <c r="F39" s="33" t="str">
        <f>+'3. REMUNERATION - AVANTAGES'!F11</f>
        <v>Est-ce que les salariés ont la possibilité de faire du télétravail? </v>
      </c>
      <c r="G39" s="49">
        <f>+'3. REMUNERATION - AVANTAGES'!G11</f>
        <v>0</v>
      </c>
      <c r="H39" s="49">
        <f>+'3. REMUNERATION - AVANTAGES'!H11</f>
        <v>0</v>
      </c>
      <c r="I39" s="49">
        <f>+'3. REMUNERATION - AVANTAGES'!I11</f>
        <v>0</v>
      </c>
      <c r="J39" s="49">
        <f>+'3. REMUNERATION - AVANTAGES'!J11</f>
        <v>0</v>
      </c>
    </row>
    <row r="40" spans="4:10" s="11" customFormat="1" ht="40.799999999999997" customHeight="1">
      <c r="D40" s="188"/>
      <c r="E40" s="48" t="str">
        <f>+'3. REMUNERATION - AVANTAGES'!E12</f>
        <v>3.7</v>
      </c>
      <c r="F40" s="33" t="str">
        <f>+'3. REMUNERATION - AVANTAGES'!F12</f>
        <v>Est-ce que le Comité Social et Economique (CSE) est impliqué dans les questions de rémunération (ex : oeuvres sociales) ?</v>
      </c>
      <c r="G40" s="49">
        <f>+'3. REMUNERATION - AVANTAGES'!G12</f>
        <v>0</v>
      </c>
      <c r="H40" s="49">
        <f>+'3. REMUNERATION - AVANTAGES'!H12</f>
        <v>0</v>
      </c>
      <c r="I40" s="49">
        <f>+'3. REMUNERATION - AVANTAGES'!I12</f>
        <v>0</v>
      </c>
      <c r="J40" s="49">
        <f>+'3. REMUNERATION - AVANTAGES'!J12</f>
        <v>0</v>
      </c>
    </row>
    <row r="41" spans="4:10" s="11" customFormat="1" ht="43.2" customHeight="1">
      <c r="D41" s="188"/>
      <c r="E41" s="48" t="str">
        <f>+'3. REMUNERATION - AVANTAGES'!E13</f>
        <v>3.8</v>
      </c>
      <c r="F41" s="33" t="str">
        <f>+'3. REMUNERATION - AVANTAGES'!F13</f>
        <v>Concernant la mutuelle et la prévoyance, est-ce que mon association applique le minimum légal ou va au-delà?</v>
      </c>
      <c r="G41" s="49">
        <f>+'3. REMUNERATION - AVANTAGES'!G13</f>
        <v>0</v>
      </c>
      <c r="H41" s="49">
        <f>+'3. REMUNERATION - AVANTAGES'!H13</f>
        <v>0</v>
      </c>
      <c r="I41" s="49">
        <f>+'3. REMUNERATION - AVANTAGES'!I13</f>
        <v>0</v>
      </c>
      <c r="J41" s="49">
        <f>+'3. REMUNERATION - AVANTAGES'!J13</f>
        <v>0</v>
      </c>
    </row>
    <row r="42" spans="4:10" s="11" customFormat="1" ht="50.7" customHeight="1">
      <c r="D42" s="188"/>
      <c r="E42" s="48" t="str">
        <f>+'3. REMUNERATION - AVANTAGES'!E14</f>
        <v>3.9</v>
      </c>
      <c r="F42" s="33" t="str">
        <f>+'3. REMUNERATION - AVANTAGES'!F14</f>
        <v>Est-ce que mon association a mis en place de l'épargne salariale : ex. intéressement, compte épargne temps (CET), plan d'épargne retraite (PER), plan d'épargne entreprise (PEE)…. ?</v>
      </c>
      <c r="G42" s="49">
        <f>+'3. REMUNERATION - AVANTAGES'!G14</f>
        <v>0</v>
      </c>
      <c r="H42" s="49">
        <f>+'3. REMUNERATION - AVANTAGES'!H14</f>
        <v>0</v>
      </c>
      <c r="I42" s="49">
        <f>+'3. REMUNERATION - AVANTAGES'!I14</f>
        <v>0</v>
      </c>
      <c r="J42" s="49">
        <f>+'3. REMUNERATION - AVANTAGES'!J14</f>
        <v>0</v>
      </c>
    </row>
    <row r="43" spans="4:10" s="11" customFormat="1" ht="39" customHeight="1">
      <c r="D43" s="188"/>
      <c r="E43" s="48" t="str">
        <f>+'3. REMUNERATION - AVANTAGES'!E15</f>
        <v>3.10</v>
      </c>
      <c r="F43" s="33" t="str">
        <f>+'3. REMUNERATION - AVANTAGES'!F15</f>
        <v>Mon association propose-t-elle des congés enfants malades?</v>
      </c>
      <c r="G43" s="49">
        <f>+'3. REMUNERATION - AVANTAGES'!G15</f>
        <v>0</v>
      </c>
      <c r="H43" s="49">
        <f>+'3. REMUNERATION - AVANTAGES'!H15</f>
        <v>0</v>
      </c>
      <c r="I43" s="49">
        <f>+'3. REMUNERATION - AVANTAGES'!I15</f>
        <v>0</v>
      </c>
      <c r="J43" s="49">
        <f>+'3. REMUNERATION - AVANTAGES'!J15</f>
        <v>0</v>
      </c>
    </row>
    <row r="44" spans="4:10" s="11" customFormat="1" ht="72" customHeight="1">
      <c r="D44" s="188"/>
      <c r="E44" s="48" t="str">
        <f>+'3. REMUNERATION - AVANTAGES'!E16</f>
        <v>3.11</v>
      </c>
      <c r="F44" s="33" t="str">
        <f>+'3. REMUNERATION - AVANTAGES'!F16</f>
        <v>Est-ce que mon association a une action spécifique concernant la rémunération et le temps de travail (temps partiel choisi, horaire modulable, prise de congés, coupe en journée ...) pour répondre aux nécessités de service et aux besoins des salariés ?</v>
      </c>
      <c r="G44" s="49">
        <f>+'3. REMUNERATION - AVANTAGES'!G16</f>
        <v>0</v>
      </c>
      <c r="H44" s="49">
        <f>+'3. REMUNERATION - AVANTAGES'!H16</f>
        <v>0</v>
      </c>
      <c r="I44" s="49">
        <f>+'3. REMUNERATION - AVANTAGES'!I16</f>
        <v>0</v>
      </c>
      <c r="J44" s="49">
        <f>+'3. REMUNERATION - AVANTAGES'!J16</f>
        <v>0</v>
      </c>
    </row>
    <row r="45" spans="4:10" s="11" customFormat="1" ht="37.200000000000003" customHeight="1">
      <c r="D45" s="188"/>
      <c r="E45" s="48" t="str">
        <f>+'3. REMUNERATION - AVANTAGES'!E17</f>
        <v>3.12</v>
      </c>
      <c r="F45" s="33" t="str">
        <f>+'3. REMUNERATION - AVANTAGES'!F17</f>
        <v>Est-ce que les chefs de service/managers sont formés sur les questions de la rémunération?</v>
      </c>
      <c r="G45" s="49">
        <f>+'3. REMUNERATION - AVANTAGES'!G17</f>
        <v>0</v>
      </c>
      <c r="H45" s="49">
        <f>+'3. REMUNERATION - AVANTAGES'!H17</f>
        <v>0</v>
      </c>
      <c r="I45" s="49">
        <f>+'3. REMUNERATION - AVANTAGES'!I17</f>
        <v>0</v>
      </c>
      <c r="J45" s="49">
        <f>+'3. REMUNERATION - AVANTAGES'!J17</f>
        <v>0</v>
      </c>
    </row>
    <row r="46" spans="4:10" s="11" customFormat="1" ht="53.4" customHeight="1">
      <c r="D46" s="188"/>
      <c r="E46" s="48" t="str">
        <f>+'3. REMUNERATION - AVANTAGES'!E18</f>
        <v>3.13</v>
      </c>
      <c r="F46" s="33" t="str">
        <f>+'3. REMUNERATION - AVANTAGES'!F18</f>
        <v>Est-ce que mon association propose des éléments différenciants pouvant être perçus comme des avantages (ex : souplesse des horaires de travail, autonomie dans l'activité, ambiance…)?</v>
      </c>
      <c r="G46" s="49">
        <f>+'3. REMUNERATION - AVANTAGES'!G18</f>
        <v>0</v>
      </c>
      <c r="H46" s="49">
        <f>+'3. REMUNERATION - AVANTAGES'!H18</f>
        <v>0</v>
      </c>
      <c r="I46" s="49">
        <f>+'3. REMUNERATION - AVANTAGES'!I18</f>
        <v>0</v>
      </c>
      <c r="J46" s="49">
        <f>+'3. REMUNERATION - AVANTAGES'!J18</f>
        <v>0</v>
      </c>
    </row>
    <row r="47" spans="4:10" s="11" customFormat="1" ht="37.200000000000003" customHeight="1">
      <c r="D47" s="188"/>
      <c r="E47" s="48" t="str">
        <f>+'3. REMUNERATION - AVANTAGES'!E19</f>
        <v>3.14</v>
      </c>
      <c r="F47" s="33" t="str">
        <f>+'3. REMUNERATION - AVANTAGES'!F19</f>
        <v>Est-ce que les rémunérations sont en cohérence avec le marché de l'emploi ?</v>
      </c>
      <c r="G47" s="49">
        <f>+'3. REMUNERATION - AVANTAGES'!G19</f>
        <v>0</v>
      </c>
      <c r="H47" s="49">
        <f>+'3. REMUNERATION - AVANTAGES'!H19</f>
        <v>0</v>
      </c>
      <c r="I47" s="49">
        <f>+'3. REMUNERATION - AVANTAGES'!I19</f>
        <v>0</v>
      </c>
      <c r="J47" s="49">
        <f>+'3. REMUNERATION - AVANTAGES'!J19</f>
        <v>0</v>
      </c>
    </row>
    <row r="48" spans="4:10" s="11" customFormat="1" ht="39" customHeight="1">
      <c r="D48" s="188" t="s">
        <v>302</v>
      </c>
      <c r="E48" s="48" t="str">
        <f>+'4. COMPETENCES-PARCOURS PRO'!E6</f>
        <v>4.1</v>
      </c>
      <c r="F48" s="33" t="str">
        <f>+'4. COMPETENCES-PARCOURS PRO'!F6</f>
        <v>Est-ce que mon association a défini une politique de développement des compétences des salariés ?</v>
      </c>
      <c r="G48" s="49">
        <f>+'4. COMPETENCES-PARCOURS PRO'!G6</f>
        <v>0</v>
      </c>
      <c r="H48" s="49">
        <f>+'4. COMPETENCES-PARCOURS PRO'!H6</f>
        <v>0</v>
      </c>
      <c r="I48" s="49">
        <f>+'4. COMPETENCES-PARCOURS PRO'!I6</f>
        <v>0</v>
      </c>
      <c r="J48" s="49">
        <f>+'4. COMPETENCES-PARCOURS PRO'!J6</f>
        <v>0</v>
      </c>
    </row>
    <row r="49" spans="4:10" s="11" customFormat="1" ht="70.2" customHeight="1">
      <c r="D49" s="188"/>
      <c r="E49" s="48" t="str">
        <f>+'4. COMPETENCES-PARCOURS PRO'!E7</f>
        <v>4.2</v>
      </c>
      <c r="F49" s="33" t="str">
        <f>+'4. COMPETENCES-PARCOURS PRO'!F7</f>
        <v>Est-ce que mon association a une politique d'accueil des stagiaires, des apprentis, des contrats de professionnalisation, des services civiques, des jeunes en contrat d'engagement jeune, des adultes en reconversion ou en insertion ?</v>
      </c>
      <c r="G49" s="49">
        <f>+'4. COMPETENCES-PARCOURS PRO'!G7</f>
        <v>0</v>
      </c>
      <c r="H49" s="49">
        <f>+'4. COMPETENCES-PARCOURS PRO'!H7</f>
        <v>0</v>
      </c>
      <c r="I49" s="49">
        <f>+'4. COMPETENCES-PARCOURS PRO'!I7</f>
        <v>0</v>
      </c>
      <c r="J49" s="49">
        <f>+'4. COMPETENCES-PARCOURS PRO'!J7</f>
        <v>0</v>
      </c>
    </row>
    <row r="50" spans="4:10" s="11" customFormat="1" ht="43.8" customHeight="1">
      <c r="D50" s="188"/>
      <c r="E50" s="48" t="str">
        <f>+'4. COMPETENCES-PARCOURS PRO'!E8</f>
        <v>4.3</v>
      </c>
      <c r="F50" s="33" t="str">
        <f>+'4. COMPETENCES-PARCOURS PRO'!F8</f>
        <v>Est-ce que le plan de développement des compétences est réalisé et suivi chaque année ?</v>
      </c>
      <c r="G50" s="49">
        <f>+'4. COMPETENCES-PARCOURS PRO'!G8</f>
        <v>0</v>
      </c>
      <c r="H50" s="49">
        <f>+'4. COMPETENCES-PARCOURS PRO'!H8</f>
        <v>0</v>
      </c>
      <c r="I50" s="49">
        <f>+'4. COMPETENCES-PARCOURS PRO'!I8</f>
        <v>0</v>
      </c>
      <c r="J50" s="49">
        <f>+'4. COMPETENCES-PARCOURS PRO'!J8</f>
        <v>0</v>
      </c>
    </row>
    <row r="51" spans="4:10" s="11" customFormat="1" ht="48.6" customHeight="1">
      <c r="D51" s="188"/>
      <c r="E51" s="48" t="str">
        <f>+'4. COMPETENCES-PARCOURS PRO'!E9</f>
        <v>4.4</v>
      </c>
      <c r="F51" s="33" t="str">
        <f>+'4. COMPETENCES-PARCOURS PRO'!F9</f>
        <v>Est-ce que mon association a mis en place les entretiens professionnels ?</v>
      </c>
      <c r="G51" s="49">
        <f>+'4. COMPETENCES-PARCOURS PRO'!G9</f>
        <v>0</v>
      </c>
      <c r="H51" s="49">
        <f>+'4. COMPETENCES-PARCOURS PRO'!H9</f>
        <v>0</v>
      </c>
      <c r="I51" s="49">
        <f>+'4. COMPETENCES-PARCOURS PRO'!I9</f>
        <v>0</v>
      </c>
      <c r="J51" s="49">
        <f>+'4. COMPETENCES-PARCOURS PRO'!J9</f>
        <v>0</v>
      </c>
    </row>
    <row r="52" spans="4:10" s="11" customFormat="1" ht="34.950000000000003" customHeight="1">
      <c r="D52" s="188"/>
      <c r="E52" s="48" t="str">
        <f>+'4. COMPETENCES-PARCOURS PRO'!E10</f>
        <v>4.5</v>
      </c>
      <c r="F52" s="33" t="str">
        <f>+'4. COMPETENCES-PARCOURS PRO'!F10</f>
        <v>Est-ce que les cadres chargés de mener les entretiens professionnels sont formés et outillés ?</v>
      </c>
      <c r="G52" s="49">
        <f>+'4. COMPETENCES-PARCOURS PRO'!G10</f>
        <v>0</v>
      </c>
      <c r="H52" s="49">
        <f>+'4. COMPETENCES-PARCOURS PRO'!H10</f>
        <v>0</v>
      </c>
      <c r="I52" s="49">
        <f>+'4. COMPETENCES-PARCOURS PRO'!I10</f>
        <v>0</v>
      </c>
      <c r="J52" s="49">
        <f>+'4. COMPETENCES-PARCOURS PRO'!J10</f>
        <v>0</v>
      </c>
    </row>
    <row r="53" spans="4:10" s="11" customFormat="1" ht="72" customHeight="1">
      <c r="D53" s="188"/>
      <c r="E53" s="48" t="str">
        <f>+'4. COMPETENCES-PARCOURS PRO'!E11</f>
        <v>4.6</v>
      </c>
      <c r="F53" s="33" t="str">
        <f>+'4. COMPETENCES-PARCOURS PRO'!F11</f>
        <v>Est-ce que mon association est engagée dans une démarche GPEC (Gestion prévisionnelle des emplois et des compétences) ou GEPP (Gestion des Emplois et des Parcours Professionnels pour les organisations de 300 salariés et +)?</v>
      </c>
      <c r="G53" s="49">
        <f>+'4. COMPETENCES-PARCOURS PRO'!G11</f>
        <v>0</v>
      </c>
      <c r="H53" s="49">
        <f>+'4. COMPETENCES-PARCOURS PRO'!H11</f>
        <v>0</v>
      </c>
      <c r="I53" s="49">
        <f>+'4. COMPETENCES-PARCOURS PRO'!I11</f>
        <v>0</v>
      </c>
      <c r="J53" s="49">
        <f>+'4. COMPETENCES-PARCOURS PRO'!J11</f>
        <v>0</v>
      </c>
    </row>
    <row r="54" spans="4:10" s="11" customFormat="1" ht="36" customHeight="1">
      <c r="D54" s="188"/>
      <c r="E54" s="48" t="str">
        <f>+'4. COMPETENCES-PARCOURS PRO'!E12</f>
        <v>4.7</v>
      </c>
      <c r="F54" s="33" t="str">
        <f>+'4. COMPETENCES-PARCOURS PRO'!F12</f>
        <v>Est-ce que mon association a identifié les salariés qui souhaitent évoluer professionnellement ?</v>
      </c>
      <c r="G54" s="49">
        <f>+'4. COMPETENCES-PARCOURS PRO'!G12</f>
        <v>0</v>
      </c>
      <c r="H54" s="49">
        <f>+'4. COMPETENCES-PARCOURS PRO'!H12</f>
        <v>0</v>
      </c>
      <c r="I54" s="49">
        <f>+'4. COMPETENCES-PARCOURS PRO'!I12</f>
        <v>0</v>
      </c>
      <c r="J54" s="49">
        <f>+'4. COMPETENCES-PARCOURS PRO'!J12</f>
        <v>0</v>
      </c>
    </row>
    <row r="55" spans="4:10" s="11" customFormat="1" ht="50.7" customHeight="1">
      <c r="D55" s="188"/>
      <c r="E55" s="48" t="str">
        <f>+'4. COMPETENCES-PARCOURS PRO'!E13</f>
        <v>4.8</v>
      </c>
      <c r="F55" s="33" t="str">
        <f>+'4. COMPETENCES-PARCOURS PRO'!F13</f>
        <v>Est-ce que mon association accompagne l'évolution professionnelle des salariés (mobilité interne ou externe, bilan de compétences, VAE, formation...) ?</v>
      </c>
      <c r="G55" s="49">
        <f>+'4. COMPETENCES-PARCOURS PRO'!G13</f>
        <v>0</v>
      </c>
      <c r="H55" s="49">
        <f>+'4. COMPETENCES-PARCOURS PRO'!H13</f>
        <v>0</v>
      </c>
      <c r="I55" s="49">
        <f>+'4. COMPETENCES-PARCOURS PRO'!I13</f>
        <v>0</v>
      </c>
      <c r="J55" s="49">
        <f>+'4. COMPETENCES-PARCOURS PRO'!J13</f>
        <v>0</v>
      </c>
    </row>
    <row r="56" spans="4:10" s="11" customFormat="1" ht="50.7" customHeight="1">
      <c r="D56" s="188"/>
      <c r="E56" s="48" t="str">
        <f>+'4. COMPETENCES-PARCOURS PRO'!E14</f>
        <v>4.9</v>
      </c>
      <c r="F56" s="33" t="str">
        <f>+'4. COMPETENCES-PARCOURS PRO'!F14</f>
        <v>Est-ce que mon association accompagne les départs volontaires des professionnel.le.s (fin de CDD, rupture conventionnelle, démission, retraite …) et réalise des entretiens de départs?</v>
      </c>
      <c r="G56" s="49">
        <f>+'4. COMPETENCES-PARCOURS PRO'!G14</f>
        <v>0</v>
      </c>
      <c r="H56" s="49">
        <f>+'4. COMPETENCES-PARCOURS PRO'!H14</f>
        <v>0</v>
      </c>
      <c r="I56" s="49">
        <f>+'4. COMPETENCES-PARCOURS PRO'!I14</f>
        <v>0</v>
      </c>
      <c r="J56" s="49">
        <f>+'4. COMPETENCES-PARCOURS PRO'!J14</f>
        <v>0</v>
      </c>
    </row>
    <row r="57" spans="4:10" s="11" customFormat="1" ht="60" customHeight="1">
      <c r="D57" s="188"/>
      <c r="E57" s="48" t="str">
        <f>+'4. COMPETENCES-PARCOURS PRO'!E15</f>
        <v>4.10</v>
      </c>
      <c r="F57" s="33" t="str">
        <f>+'4. COMPETENCES-PARCOURS PRO'!F15</f>
        <v xml:space="preserve">Mon association a-t-elle fait une cartographie des compétences présentes actuellement et des besoins en compétences (métiers, postes, compétences) sur l’année à venir et sur les 2-3 ans à venir ? </v>
      </c>
      <c r="G57" s="49">
        <f>+'4. COMPETENCES-PARCOURS PRO'!G15</f>
        <v>0</v>
      </c>
      <c r="H57" s="49">
        <f>+'4. COMPETENCES-PARCOURS PRO'!H15</f>
        <v>0</v>
      </c>
      <c r="I57" s="49">
        <f>+'4. COMPETENCES-PARCOURS PRO'!I15</f>
        <v>0</v>
      </c>
      <c r="J57" s="49">
        <f>+'4. COMPETENCES-PARCOURS PRO'!J15</f>
        <v>0</v>
      </c>
    </row>
    <row r="58" spans="4:10" s="11" customFormat="1" ht="40.200000000000003" customHeight="1">
      <c r="D58" s="188"/>
      <c r="E58" s="48" t="str">
        <f>+'4. COMPETENCES-PARCOURS PRO'!E16</f>
        <v>4.11</v>
      </c>
      <c r="F58" s="33" t="str">
        <f>+'4. COMPETENCES-PARCOURS PRO'!F16</f>
        <v xml:space="preserve">Est-ce que mon association forme des apprentis et des alternants en contrat de qualification ? </v>
      </c>
      <c r="G58" s="49">
        <f>+'4. COMPETENCES-PARCOURS PRO'!G16</f>
        <v>0</v>
      </c>
      <c r="H58" s="49">
        <f>+'4. COMPETENCES-PARCOURS PRO'!H16</f>
        <v>0</v>
      </c>
      <c r="I58" s="49">
        <f>+'4. COMPETENCES-PARCOURS PRO'!I16</f>
        <v>0</v>
      </c>
      <c r="J58" s="49">
        <f>+'4. COMPETENCES-PARCOURS PRO'!J16</f>
        <v>0</v>
      </c>
    </row>
    <row r="59" spans="4:10" s="11" customFormat="1" ht="43.8" customHeight="1">
      <c r="D59" s="188"/>
      <c r="E59" s="48" t="str">
        <f>+'4. COMPETENCES-PARCOURS PRO'!E17</f>
        <v>4.12</v>
      </c>
      <c r="F59" s="33" t="str">
        <f>+'4. COMPETENCES-PARCOURS PRO'!F17</f>
        <v>Est-ce mon association utilise des indicateurs RH (pertinence, bilan social, ancienneté, ...) ?</v>
      </c>
      <c r="G59" s="49">
        <f>+'4. COMPETENCES-PARCOURS PRO'!G17</f>
        <v>0</v>
      </c>
      <c r="H59" s="49">
        <f>+'4. COMPETENCES-PARCOURS PRO'!H17</f>
        <v>0</v>
      </c>
      <c r="I59" s="49">
        <f>+'4. COMPETENCES-PARCOURS PRO'!I17</f>
        <v>0</v>
      </c>
      <c r="J59" s="49">
        <f>+'4. COMPETENCES-PARCOURS PRO'!J17</f>
        <v>0</v>
      </c>
    </row>
    <row r="60" spans="4:10" s="11" customFormat="1" ht="52.2" customHeight="1">
      <c r="D60" s="188"/>
      <c r="E60" s="48" t="str">
        <f>+'4. COMPETENCES-PARCOURS PRO'!E18</f>
        <v>4.13</v>
      </c>
      <c r="F60" s="33" t="str">
        <f>+'4. COMPETENCES-PARCOURS PRO'!F18</f>
        <v>Est-ce que les différents dispositifs en lien avec la formation (financement, écoles...) sont connus des responsables/managers ?</v>
      </c>
      <c r="G60" s="49">
        <f>+'4. COMPETENCES-PARCOURS PRO'!G18</f>
        <v>0</v>
      </c>
      <c r="H60" s="49">
        <f>+'4. COMPETENCES-PARCOURS PRO'!H18</f>
        <v>0</v>
      </c>
      <c r="I60" s="49">
        <f>+'4. COMPETENCES-PARCOURS PRO'!I18</f>
        <v>0</v>
      </c>
      <c r="J60" s="49">
        <f>+'4. COMPETENCES-PARCOURS PRO'!J18</f>
        <v>0</v>
      </c>
    </row>
    <row r="61" spans="4:10" s="11" customFormat="1" ht="51" customHeight="1">
      <c r="D61" s="188"/>
      <c r="E61" s="48" t="str">
        <f>+'4. COMPETENCES-PARCOURS PRO'!E19</f>
        <v>4.14</v>
      </c>
      <c r="F61" s="33" t="str">
        <f>+'4. COMPETENCES-PARCOURS PRO'!F19</f>
        <v>Est-ce que les professionnels ont la possibilité de faire un essai sur un autre poste, de faire une immersion dans un autre établissement de l'association ? </v>
      </c>
      <c r="G61" s="49">
        <f>+'4. COMPETENCES-PARCOURS PRO'!G19</f>
        <v>0</v>
      </c>
      <c r="H61" s="49">
        <f>+'4. COMPETENCES-PARCOURS PRO'!H19</f>
        <v>0</v>
      </c>
      <c r="I61" s="49">
        <f>+'4. COMPETENCES-PARCOURS PRO'!I19</f>
        <v>0</v>
      </c>
      <c r="J61" s="49">
        <f>+'4. COMPETENCES-PARCOURS PRO'!J19</f>
        <v>0</v>
      </c>
    </row>
    <row r="62" spans="4:10" s="11" customFormat="1" ht="40.799999999999997" customHeight="1">
      <c r="D62" s="188"/>
      <c r="E62" s="48" t="str">
        <f>+'4. COMPETENCES-PARCOURS PRO'!E20</f>
        <v>4.15</v>
      </c>
      <c r="F62" s="33" t="str">
        <f>+'4. COMPETENCES-PARCOURS PRO'!F20</f>
        <v>Est-ce que les salariés ont des informations sur leurs perspectives d'évolution au sein de mon association?</v>
      </c>
      <c r="G62" s="49">
        <f>+'4. COMPETENCES-PARCOURS PRO'!G20</f>
        <v>0</v>
      </c>
      <c r="H62" s="49">
        <f>+'4. COMPETENCES-PARCOURS PRO'!H20</f>
        <v>0</v>
      </c>
      <c r="I62" s="49">
        <f>+'4. COMPETENCES-PARCOURS PRO'!I20</f>
        <v>0</v>
      </c>
      <c r="J62" s="49">
        <f>+'4. COMPETENCES-PARCOURS PRO'!J20</f>
        <v>0</v>
      </c>
    </row>
    <row r="63" spans="4:10" s="11" customFormat="1" ht="40.799999999999997" customHeight="1">
      <c r="D63" s="188"/>
      <c r="E63" s="48" t="str">
        <f>+'4. COMPETENCES-PARCOURS PRO'!E21</f>
        <v>4.16</v>
      </c>
      <c r="F63" s="33" t="str">
        <f>+'4. COMPETENCES-PARCOURS PRO'!F21</f>
        <v>Est-ce que toutes les catégories de personnel ont accès aux dispositifs de formation continue ?</v>
      </c>
      <c r="G63" s="49">
        <f>+'4. COMPETENCES-PARCOURS PRO'!G21</f>
        <v>0</v>
      </c>
      <c r="H63" s="49">
        <f>+'4. COMPETENCES-PARCOURS PRO'!H21</f>
        <v>0</v>
      </c>
      <c r="I63" s="49">
        <f>+'4. COMPETENCES-PARCOURS PRO'!I21</f>
        <v>0</v>
      </c>
      <c r="J63" s="49">
        <f>+'4. COMPETENCES-PARCOURS PRO'!J21</f>
        <v>0</v>
      </c>
    </row>
    <row r="64" spans="4:10" s="11" customFormat="1" ht="50.7" customHeight="1">
      <c r="D64" s="188"/>
      <c r="E64" s="48" t="str">
        <f>+'4. COMPETENCES-PARCOURS PRO'!E22</f>
        <v>4.17</v>
      </c>
      <c r="F64" s="33" t="str">
        <f>+'4. COMPETENCES-PARCOURS PRO'!F22</f>
        <v>Est-ce que mon association valorise le compte personnel formation (CPF) des collaborateurs ? Propose-t-elle des dotations ou abondements des comptes ?</v>
      </c>
      <c r="G64" s="33">
        <f>+'4. COMPETENCES-PARCOURS PRO'!G22</f>
        <v>0</v>
      </c>
      <c r="H64" s="49">
        <f>+'4. COMPETENCES-PARCOURS PRO'!H22</f>
        <v>0</v>
      </c>
      <c r="I64" s="33">
        <f>+'4. COMPETENCES-PARCOURS PRO'!I22</f>
        <v>0</v>
      </c>
      <c r="J64" s="33">
        <f>+'4. COMPETENCES-PARCOURS PRO'!J22</f>
        <v>0</v>
      </c>
    </row>
    <row r="65" spans="4:10" s="11" customFormat="1" ht="42" customHeight="1">
      <c r="D65" s="188"/>
      <c r="E65" s="48" t="str">
        <f>+'4. COMPETENCES-PARCOURS PRO'!E23</f>
        <v>4.18</v>
      </c>
      <c r="F65" s="33" t="str">
        <f>+'4. COMPETENCES-PARCOURS PRO'!F23</f>
        <v>Est-ce que mon association mobilise le compte d'engagement citoyen pour ses salariés?</v>
      </c>
      <c r="G65" s="49">
        <f>+'4. COMPETENCES-PARCOURS PRO'!G23</f>
        <v>0</v>
      </c>
      <c r="H65" s="49">
        <f>+'4. COMPETENCES-PARCOURS PRO'!H23</f>
        <v>0</v>
      </c>
      <c r="I65" s="49">
        <f>+'4. COMPETENCES-PARCOURS PRO'!I23</f>
        <v>0</v>
      </c>
      <c r="J65" s="49">
        <f>+'4. COMPETENCES-PARCOURS PRO'!J23</f>
        <v>0</v>
      </c>
    </row>
    <row r="66" spans="4:10" s="11" customFormat="1" ht="63.6" customHeight="1">
      <c r="D66" s="188"/>
      <c r="E66" s="48" t="str">
        <f>+'4. COMPETENCES-PARCOURS PRO'!E24</f>
        <v>4.19</v>
      </c>
      <c r="F66" s="33" t="str">
        <f>+'4. COMPETENCES-PARCOURS PRO'!F24</f>
        <v>Est-ce que mon association a tissé des liens avec les organismes de formation (petits-déjeuners employeurs, implication dans la gouvernance des organismes de formations, participation au jury...) ?</v>
      </c>
      <c r="G66" s="49">
        <f>+'4. COMPETENCES-PARCOURS PRO'!G24</f>
        <v>0</v>
      </c>
      <c r="H66" s="49">
        <f>+'4. COMPETENCES-PARCOURS PRO'!H24</f>
        <v>0</v>
      </c>
      <c r="I66" s="49">
        <f>+'4. COMPETENCES-PARCOURS PRO'!I24</f>
        <v>0</v>
      </c>
      <c r="J66" s="49">
        <f>+'4. COMPETENCES-PARCOURS PRO'!J24</f>
        <v>0</v>
      </c>
    </row>
    <row r="67" spans="4:10" s="11" customFormat="1" ht="50.7" customHeight="1">
      <c r="D67" s="188"/>
      <c r="E67" s="48" t="str">
        <f>+'4. COMPETENCES-PARCOURS PRO'!E25</f>
        <v>4.20</v>
      </c>
      <c r="F67" s="33" t="str">
        <f>+'4. COMPETENCES-PARCOURS PRO'!F25</f>
        <v>Est-ce que mon association participe à des forums métiers des organismes de formation ou des forums locaux ?  </v>
      </c>
      <c r="G67" s="49">
        <f>+'4. COMPETENCES-PARCOURS PRO'!G25</f>
        <v>0</v>
      </c>
      <c r="H67" s="49">
        <f>+'4. COMPETENCES-PARCOURS PRO'!H25</f>
        <v>0</v>
      </c>
      <c r="I67" s="49">
        <f>+'4. COMPETENCES-PARCOURS PRO'!I25</f>
        <v>0</v>
      </c>
      <c r="J67" s="49">
        <f>+'4. COMPETENCES-PARCOURS PRO'!J25</f>
        <v>0</v>
      </c>
    </row>
    <row r="68" spans="4:10" s="11" customFormat="1" ht="50.7" customHeight="1">
      <c r="D68" s="188" t="s">
        <v>303</v>
      </c>
      <c r="E68" s="48" t="str">
        <f>+'5. SANTE QVCT'!E6</f>
        <v>5.1</v>
      </c>
      <c r="F68" s="33" t="str">
        <f>+'5. SANTE QVCT'!F6</f>
        <v>Est-ce que l'association a des indicateurs pour mesurer l'engagement des salarié.e.s ?</v>
      </c>
      <c r="G68" s="49">
        <f>+'5. SANTE QVCT'!G6</f>
        <v>0</v>
      </c>
      <c r="H68" s="49">
        <f>+'5. SANTE QVCT'!H6</f>
        <v>0</v>
      </c>
      <c r="I68" s="49">
        <f>+'5. SANTE QVCT'!I6</f>
        <v>0</v>
      </c>
      <c r="J68" s="49">
        <f>+'5. SANTE QVCT'!J6</f>
        <v>0</v>
      </c>
    </row>
    <row r="69" spans="4:10" s="11" customFormat="1" ht="36" customHeight="1">
      <c r="D69" s="188"/>
      <c r="E69" s="48" t="str">
        <f>+'5. SANTE QVCT'!E7</f>
        <v>5.2</v>
      </c>
      <c r="F69" s="33" t="str">
        <f>+'5. SANTE QVCT'!F7</f>
        <v>Existe-t-il des actions pour développer l'engagement des salarié.e.s?</v>
      </c>
      <c r="G69" s="49">
        <f>+'5. SANTE QVCT'!G7</f>
        <v>0</v>
      </c>
      <c r="H69" s="49">
        <f>+'5. SANTE QVCT'!H7</f>
        <v>0</v>
      </c>
      <c r="I69" s="49">
        <f>+'5. SANTE QVCT'!I7</f>
        <v>0</v>
      </c>
      <c r="J69" s="49">
        <f>+'5. SANTE QVCT'!J7</f>
        <v>0</v>
      </c>
    </row>
    <row r="70" spans="4:10" s="11" customFormat="1" ht="49.2" customHeight="1">
      <c r="D70" s="188"/>
      <c r="E70" s="48" t="str">
        <f>+'5. SANTE QVCT'!E8</f>
        <v>5.3</v>
      </c>
      <c r="F70" s="33" t="str">
        <f>+'5. SANTE QVCT'!F8</f>
        <v>Est-ce que le style de management exercé dans mon association concourt à la Qualité de Vie au Travail (QVT) des professionnel.le.s ?</v>
      </c>
      <c r="G70" s="49">
        <f>+'5. SANTE QVCT'!G8</f>
        <v>0</v>
      </c>
      <c r="H70" s="49">
        <f>+'5. SANTE QVCT'!H8</f>
        <v>0</v>
      </c>
      <c r="I70" s="49">
        <f>+'5. SANTE QVCT'!I8</f>
        <v>0</v>
      </c>
      <c r="J70" s="49">
        <f>+'5. SANTE QVCT'!J8</f>
        <v>0</v>
      </c>
    </row>
    <row r="71" spans="4:10" s="22" customFormat="1" ht="64.2" customHeight="1">
      <c r="D71" s="188"/>
      <c r="E71" s="48" t="str">
        <f>+'5. SANTE QVCT'!E9</f>
        <v>5.4</v>
      </c>
      <c r="F71" s="33" t="str">
        <f>+'5. SANTE QVCT'!F9</f>
        <v>Est-ce que les salarié.e.s ont des espaces de discussions qui leur permettent de s'exprimer sur leurs conditions de travail, le contenu de leur travail et son exercice?</v>
      </c>
      <c r="G71" s="49">
        <f>+'5. SANTE QVCT'!G9</f>
        <v>0</v>
      </c>
      <c r="H71" s="49">
        <f>+'5. SANTE QVCT'!H9</f>
        <v>0</v>
      </c>
      <c r="I71" s="49">
        <f>+'5. SANTE QVCT'!I9</f>
        <v>0</v>
      </c>
      <c r="J71" s="49">
        <f>+'5. SANTE QVCT'!J9</f>
        <v>0</v>
      </c>
    </row>
    <row r="72" spans="4:10" s="11" customFormat="1" ht="43.95" customHeight="1">
      <c r="D72" s="188"/>
      <c r="E72" s="48" t="str">
        <f>+'5. SANTE QVCT'!E10</f>
        <v>5.5</v>
      </c>
      <c r="F72" s="33" t="str">
        <f>+'5. SANTE QVCT'!F10</f>
        <v>Est-ce que les salarié.e.s participent aux prises de certaines décisions dans mon association ?</v>
      </c>
      <c r="G72" s="49">
        <f>+'5. SANTE QVCT'!G10</f>
        <v>0</v>
      </c>
      <c r="H72" s="49">
        <f>+'5. SANTE QVCT'!H10</f>
        <v>0</v>
      </c>
      <c r="I72" s="49">
        <f>+'5. SANTE QVCT'!I10</f>
        <v>0</v>
      </c>
      <c r="J72" s="49">
        <f>+'5. SANTE QVCT'!J10</f>
        <v>0</v>
      </c>
    </row>
    <row r="73" spans="4:10" s="11" customFormat="1" ht="76.2" customHeight="1">
      <c r="D73" s="188"/>
      <c r="E73" s="48" t="str">
        <f>+'5. SANTE QVCT'!E11</f>
        <v>5.6</v>
      </c>
      <c r="F73" s="33" t="str">
        <f>+'5. SANTE QVCT'!F11</f>
        <v>Est-ce que l'organisation du temps de travail (nombre de coupes, souplesse, respect des amplitudes de travail, quotidiennes, hebdomadaires et mensuels...) et ses modalités (cycle, modulation, forfait jour, annualisation...) sont pensés pour favoriser la qualité de vie au travail des salarié.e.s ?</v>
      </c>
      <c r="G73" s="49">
        <f>+'5. SANTE QVCT'!G11</f>
        <v>0</v>
      </c>
      <c r="H73" s="49">
        <f>+'5. SANTE QVCT'!H11</f>
        <v>0</v>
      </c>
      <c r="I73" s="49">
        <f>+'5. SANTE QVCT'!I11</f>
        <v>0</v>
      </c>
      <c r="J73" s="49">
        <f>+'5. SANTE QVCT'!J11</f>
        <v>0</v>
      </c>
    </row>
    <row r="74" spans="4:10" s="11" customFormat="1" ht="62.4" customHeight="1">
      <c r="D74" s="188"/>
      <c r="E74" s="48" t="str">
        <f>+'5. SANTE QVCT'!E12</f>
        <v>5.7</v>
      </c>
      <c r="F74" s="33" t="str">
        <f>+'5. SANTE QVCT'!F12</f>
        <v>Une démarche QVT, une démarche d'amélioration des conditions d'exercice du travail et/ou un accord Qualité de Vie au Travail ont-ils été mis en place ?</v>
      </c>
      <c r="G74" s="49">
        <f>+'5. SANTE QVCT'!G12</f>
        <v>0</v>
      </c>
      <c r="H74" s="49">
        <f>+'5. SANTE QVCT'!H12</f>
        <v>0</v>
      </c>
      <c r="I74" s="49">
        <f>+'5. SANTE QVCT'!I12</f>
        <v>0</v>
      </c>
      <c r="J74" s="49">
        <f>+'5. SANTE QVCT'!J12</f>
        <v>0</v>
      </c>
    </row>
    <row r="75" spans="4:10" s="11" customFormat="1" ht="30" customHeight="1">
      <c r="D75" s="188"/>
      <c r="E75" s="48" t="str">
        <f>+'5. SANTE QVCT'!E13</f>
        <v>5.8</v>
      </c>
      <c r="F75" s="33" t="str">
        <f>+'5. SANTE QVCT'!F13</f>
        <v>Est-ce que le CSE est impliqué dans ces démarches  QVT ? </v>
      </c>
      <c r="G75" s="49">
        <f>+'5. SANTE QVCT'!G13</f>
        <v>0</v>
      </c>
      <c r="H75" s="49">
        <f>+'5. SANTE QVCT'!H13</f>
        <v>0</v>
      </c>
      <c r="I75" s="49">
        <f>+'5. SANTE QVCT'!I13</f>
        <v>0</v>
      </c>
      <c r="J75" s="49">
        <f>+'5. SANTE QVCT'!J13</f>
        <v>0</v>
      </c>
    </row>
    <row r="76" spans="4:10" s="11" customFormat="1" ht="37.799999999999997" customHeight="1">
      <c r="D76" s="188"/>
      <c r="E76" s="48" t="str">
        <f>+'5. SANTE QVCT'!E14</f>
        <v>5.9</v>
      </c>
      <c r="F76" s="33" t="str">
        <f>+'5. SANTE QVCT'!F14</f>
        <v>Existe-t-il des actions mises en oeuvre sur l'ergonomie des postes?</v>
      </c>
      <c r="G76" s="49">
        <f>+'5. SANTE QVCT'!G14</f>
        <v>0</v>
      </c>
      <c r="H76" s="49">
        <f>+'5. SANTE QVCT'!H14</f>
        <v>0</v>
      </c>
      <c r="I76" s="49">
        <f>+'5. SANTE QVCT'!I14</f>
        <v>0</v>
      </c>
      <c r="J76" s="49">
        <f>+'5. SANTE QVCT'!J14</f>
        <v>0</v>
      </c>
    </row>
    <row r="77" spans="4:10" s="11" customFormat="1" ht="50.7" customHeight="1">
      <c r="D77" s="188"/>
      <c r="E77" s="48" t="str">
        <f>+'5. SANTE QVCT'!E15</f>
        <v>5.10</v>
      </c>
      <c r="F77" s="33" t="str">
        <f>+'5. SANTE QVCT'!F15</f>
        <v>Une charte du droit à la déconnexion ou une charte de télétravail a-t-elle été formalisée ?</v>
      </c>
      <c r="G77" s="49">
        <f>+'5. SANTE QVCT'!G15</f>
        <v>0</v>
      </c>
      <c r="H77" s="49">
        <f>+'5. SANTE QVCT'!H15</f>
        <v>0</v>
      </c>
      <c r="I77" s="49">
        <f>+'5. SANTE QVCT'!I15</f>
        <v>0</v>
      </c>
      <c r="J77" s="49">
        <f>+'5. SANTE QVCT'!J15</f>
        <v>0</v>
      </c>
    </row>
    <row r="78" spans="4:10" s="11" customFormat="1" ht="50.7" customHeight="1">
      <c r="D78" s="188"/>
      <c r="E78" s="48" t="str">
        <f>+'5. SANTE QVCT'!E16</f>
        <v>5.11</v>
      </c>
      <c r="F78" s="33" t="str">
        <f>+'5. SANTE QVCT'!F16</f>
        <v>Existe-t-il un plan de déplacement dans mon association ? Comment pense-t-on les mobilités douces? </v>
      </c>
      <c r="G78" s="49">
        <f>+'5. SANTE QVCT'!G16</f>
        <v>0</v>
      </c>
      <c r="H78" s="49">
        <f>+'5. SANTE QVCT'!H16</f>
        <v>0</v>
      </c>
      <c r="I78" s="49">
        <f>+'5. SANTE QVCT'!I16</f>
        <v>0</v>
      </c>
      <c r="J78" s="49">
        <f>+'5. SANTE QVCT'!J16</f>
        <v>0</v>
      </c>
    </row>
    <row r="79" spans="4:10" s="11" customFormat="1" ht="43.2" customHeight="1">
      <c r="D79" s="188"/>
      <c r="E79" s="48" t="str">
        <f>+'5. SANTE QVCT'!E17</f>
        <v>5.12</v>
      </c>
      <c r="F79" s="33" t="str">
        <f>+'5. SANTE QVCT'!F17</f>
        <v>Est-ce que mon association a mis en place des actions de lutte contre les discriminations dans mon association?</v>
      </c>
      <c r="G79" s="49">
        <f>+'5. SANTE QVCT'!G17</f>
        <v>0</v>
      </c>
      <c r="H79" s="49">
        <f>+'5. SANTE QVCT'!H17</f>
        <v>0</v>
      </c>
      <c r="I79" s="49">
        <f>+'5. SANTE QVCT'!I17</f>
        <v>0</v>
      </c>
      <c r="J79" s="49">
        <f>+'5. SANTE QVCT'!J17</f>
        <v>0</v>
      </c>
    </row>
    <row r="80" spans="4:10" s="11" customFormat="1" ht="51" customHeight="1">
      <c r="D80" s="188"/>
      <c r="E80" s="48" t="str">
        <f>+'5. SANTE QVCT'!E18</f>
        <v>5.13</v>
      </c>
      <c r="F80" s="33" t="str">
        <f>+'5. SANTE QVCT'!F18</f>
        <v>Est-ce que mon association a mis en place des actions sur l'égalité de traitement  femmes-hommes dans l'association, sur l'égalité des chances ?</v>
      </c>
      <c r="G80" s="49">
        <f>+'5. SANTE QVCT'!G18</f>
        <v>0</v>
      </c>
      <c r="H80" s="49">
        <f>+'5. SANTE QVCT'!H18</f>
        <v>0</v>
      </c>
      <c r="I80" s="49">
        <f>+'5. SANTE QVCT'!I18</f>
        <v>0</v>
      </c>
      <c r="J80" s="49">
        <f>+'5. SANTE QVCT'!J18</f>
        <v>0</v>
      </c>
    </row>
    <row r="81" spans="4:10" s="11" customFormat="1" ht="50.7" customHeight="1">
      <c r="D81" s="188"/>
      <c r="E81" s="48" t="str">
        <f>+'5. SANTE QVCT'!E19</f>
        <v>5.14</v>
      </c>
      <c r="F81" s="33" t="str">
        <f>+'5. SANTE QVCT'!F19</f>
        <v>Est-ce que mon association a mis en place des actions sur la diversité ?</v>
      </c>
      <c r="G81" s="49">
        <f>+'5. SANTE QVCT'!G19</f>
        <v>0</v>
      </c>
      <c r="H81" s="49">
        <f>+'5. SANTE QVCT'!H19</f>
        <v>0</v>
      </c>
      <c r="I81" s="49">
        <f>+'5. SANTE QVCT'!I19</f>
        <v>0</v>
      </c>
      <c r="J81" s="49">
        <f>+'5. SANTE QVCT'!J19</f>
        <v>0</v>
      </c>
    </row>
    <row r="82" spans="4:10" s="11" customFormat="1" ht="66.599999999999994" customHeight="1">
      <c r="D82" s="188" t="s">
        <v>304</v>
      </c>
      <c r="E82" s="48" t="str">
        <f>+'6.  IDENTITE EMPLOYEUR - RSO  '!E6</f>
        <v>6.1</v>
      </c>
      <c r="F82" s="33" t="str">
        <f>+'6.  IDENTITE EMPLOYEUR - RSO  '!F6</f>
        <v>Est-ce qu'une stratégie de communication est définie en interne pour développer la qualité de l'information partagée au sein de l'association, et en externe pour valoriser la marque-employeur de l'association ?</v>
      </c>
      <c r="G82" s="49">
        <f>+'6.  IDENTITE EMPLOYEUR - RSO  '!G6</f>
        <v>0</v>
      </c>
      <c r="H82" s="49">
        <f>+'6.  IDENTITE EMPLOYEUR - RSO  '!H6</f>
        <v>0</v>
      </c>
      <c r="I82" s="49">
        <f>+'6.  IDENTITE EMPLOYEUR - RSO  '!I6</f>
        <v>0</v>
      </c>
      <c r="J82" s="49">
        <f>+'6.  IDENTITE EMPLOYEUR - RSO  '!J6</f>
        <v>0</v>
      </c>
    </row>
    <row r="83" spans="4:10" s="11" customFormat="1" ht="43.95" customHeight="1">
      <c r="D83" s="188"/>
      <c r="E83" s="48" t="str">
        <f>+'6.  IDENTITE EMPLOYEUR - RSO  '!E7</f>
        <v>6.2</v>
      </c>
      <c r="F83" s="33" t="str">
        <f>+'6.  IDENTITE EMPLOYEUR - RSO  '!F7</f>
        <v>Est-ce que mon  association est connue sur notre territoire ? </v>
      </c>
      <c r="G83" s="49">
        <f>+'6.  IDENTITE EMPLOYEUR - RSO  '!G7</f>
        <v>0</v>
      </c>
      <c r="H83" s="49">
        <f>+'6.  IDENTITE EMPLOYEUR - RSO  '!H7</f>
        <v>0</v>
      </c>
      <c r="I83" s="49">
        <f>+'6.  IDENTITE EMPLOYEUR - RSO  '!I7</f>
        <v>0</v>
      </c>
      <c r="J83" s="49">
        <f>+'6.  IDENTITE EMPLOYEUR - RSO  '!J7</f>
        <v>0</v>
      </c>
    </row>
    <row r="84" spans="4:10" s="11" customFormat="1" ht="42" customHeight="1">
      <c r="D84" s="188"/>
      <c r="E84" s="48" t="str">
        <f>+'6.  IDENTITE EMPLOYEUR - RSO  '!E8</f>
        <v>6.3</v>
      </c>
      <c r="F84" s="33" t="str">
        <f>+'6.  IDENTITE EMPLOYEUR - RSO  '!F8</f>
        <v>Est-ce que mon association a développé des partenariats avec les acteurs locaux ?</v>
      </c>
      <c r="G84" s="49">
        <f>+'6.  IDENTITE EMPLOYEUR - RSO  '!G8</f>
        <v>0</v>
      </c>
      <c r="H84" s="49">
        <f>+'6.  IDENTITE EMPLOYEUR - RSO  '!H8</f>
        <v>0</v>
      </c>
      <c r="I84" s="49">
        <f>+'6.  IDENTITE EMPLOYEUR - RSO  '!I8</f>
        <v>0</v>
      </c>
      <c r="J84" s="49">
        <f>+'6.  IDENTITE EMPLOYEUR - RSO  '!J8</f>
        <v>0</v>
      </c>
    </row>
    <row r="85" spans="4:10" s="11" customFormat="1" ht="42.6" customHeight="1">
      <c r="D85" s="188"/>
      <c r="E85" s="48" t="str">
        <f>+'6.  IDENTITE EMPLOYEUR - RSO  '!E9</f>
        <v>6.4</v>
      </c>
      <c r="F85" s="33" t="str">
        <f>+'6.  IDENTITE EMPLOYEUR - RSO  '!F9</f>
        <v>Est-ce que mon association a développé des partenariats avec les acteurs et institutions du secteur d'activité ?</v>
      </c>
      <c r="G85" s="49">
        <f>+'6.  IDENTITE EMPLOYEUR - RSO  '!G9</f>
        <v>0</v>
      </c>
      <c r="H85" s="49">
        <f>+'6.  IDENTITE EMPLOYEUR - RSO  '!H9</f>
        <v>0</v>
      </c>
      <c r="I85" s="49">
        <f>+'6.  IDENTITE EMPLOYEUR - RSO  '!I9</f>
        <v>0</v>
      </c>
      <c r="J85" s="49">
        <f>+'6.  IDENTITE EMPLOYEUR - RSO  '!J9</f>
        <v>0</v>
      </c>
    </row>
    <row r="86" spans="4:10" s="11" customFormat="1" ht="40.799999999999997" customHeight="1">
      <c r="D86" s="188"/>
      <c r="E86" s="48" t="str">
        <f>+'6.  IDENTITE EMPLOYEUR - RSO  '!E10</f>
        <v>6.5</v>
      </c>
      <c r="F86" s="33" t="str">
        <f>+'6.  IDENTITE EMPLOYEUR - RSO  '!F10</f>
        <v>Est-ce que mon association mesure la satisfaction de nos parties prenantes (internes / externes) ?</v>
      </c>
      <c r="G86" s="49">
        <f>+'6.  IDENTITE EMPLOYEUR - RSO  '!G10</f>
        <v>0</v>
      </c>
      <c r="H86" s="49">
        <f>+'6.  IDENTITE EMPLOYEUR - RSO  '!H10</f>
        <v>0</v>
      </c>
      <c r="I86" s="49">
        <f>+'6.  IDENTITE EMPLOYEUR - RSO  '!I10</f>
        <v>0</v>
      </c>
      <c r="J86" s="49">
        <f>+'6.  IDENTITE EMPLOYEUR - RSO  '!J10</f>
        <v>0</v>
      </c>
    </row>
    <row r="87" spans="4:10" s="11" customFormat="1" ht="43.2" customHeight="1">
      <c r="D87" s="188"/>
      <c r="E87" s="48" t="str">
        <f>+'6.  IDENTITE EMPLOYEUR - RSO  '!E11</f>
        <v>6.6</v>
      </c>
      <c r="F87" s="33" t="str">
        <f>+'6.  IDENTITE EMPLOYEUR - RSO  '!F11</f>
        <v>Est-ce que mon association mesure son image et celle du secteur d'activité auprès du grand public ?</v>
      </c>
      <c r="G87" s="49">
        <f>+'6.  IDENTITE EMPLOYEUR - RSO  '!G11</f>
        <v>0</v>
      </c>
      <c r="H87" s="49">
        <f>+'6.  IDENTITE EMPLOYEUR - RSO  '!H11</f>
        <v>0</v>
      </c>
      <c r="I87" s="49">
        <f>+'6.  IDENTITE EMPLOYEUR - RSO  '!I11</f>
        <v>0</v>
      </c>
      <c r="J87" s="49">
        <f>+'6.  IDENTITE EMPLOYEUR - RSO  '!J11</f>
        <v>0</v>
      </c>
    </row>
    <row r="88" spans="4:10" s="11" customFormat="1" ht="51" customHeight="1">
      <c r="D88" s="188"/>
      <c r="E88" s="48" t="str">
        <f>+'6.  IDENTITE EMPLOYEUR - RSO  '!E12</f>
        <v>6.7</v>
      </c>
      <c r="F88" s="33" t="str">
        <f>+'6.  IDENTITE EMPLOYEUR - RSO  '!F12</f>
        <v>Est-ce que mon association communique régulièrement sur ses activités (médias locaux, médias spécialisés, réseaux sociaux ....) ?</v>
      </c>
      <c r="G88" s="49">
        <f>+'6.  IDENTITE EMPLOYEUR - RSO  '!G12</f>
        <v>0</v>
      </c>
      <c r="H88" s="49">
        <f>+'6.  IDENTITE EMPLOYEUR - RSO  '!H12</f>
        <v>0</v>
      </c>
      <c r="I88" s="49">
        <f>+'6.  IDENTITE EMPLOYEUR - RSO  '!I12</f>
        <v>0</v>
      </c>
      <c r="J88" s="49">
        <f>+'6.  IDENTITE EMPLOYEUR - RSO  '!J12</f>
        <v>0</v>
      </c>
    </row>
    <row r="89" spans="4:10" s="11" customFormat="1" ht="54" customHeight="1">
      <c r="D89" s="188"/>
      <c r="E89" s="48" t="str">
        <f>+'6.  IDENTITE EMPLOYEUR - RSO  '!E13</f>
        <v>6.8</v>
      </c>
      <c r="F89" s="33" t="str">
        <f>+'6.  IDENTITE EMPLOYEUR - RSO  '!F13</f>
        <v>Est-ce que mon association a organisé une stratégie de représentation externe sous la forme d'un mandat (instances, partenaires…)  et son rendu compte ?</v>
      </c>
      <c r="G89" s="49">
        <f>+'6.  IDENTITE EMPLOYEUR - RSO  '!G13</f>
        <v>0</v>
      </c>
      <c r="H89" s="49">
        <f>+'6.  IDENTITE EMPLOYEUR - RSO  '!H13</f>
        <v>0</v>
      </c>
      <c r="I89" s="49">
        <f>+'6.  IDENTITE EMPLOYEUR - RSO  '!I13</f>
        <v>0</v>
      </c>
      <c r="J89" s="49">
        <f>+'6.  IDENTITE EMPLOYEUR - RSO  '!J13</f>
        <v>0</v>
      </c>
    </row>
    <row r="90" spans="4:10" s="11" customFormat="1" ht="50.7" customHeight="1">
      <c r="D90" s="188"/>
      <c r="E90" s="48" t="str">
        <f>+'6.  IDENTITE EMPLOYEUR - RSO  '!E14</f>
        <v>6.9</v>
      </c>
      <c r="F90" s="33" t="str">
        <f>+'6.  IDENTITE EMPLOYEUR - RSO  '!F14</f>
        <v>Est-ce qu'un travail a été organisé sur l'utilité sociétale de mon association et son impact social ?</v>
      </c>
      <c r="G90" s="49">
        <f>+'6.  IDENTITE EMPLOYEUR - RSO  '!G14</f>
        <v>0</v>
      </c>
      <c r="H90" s="49">
        <f>+'6.  IDENTITE EMPLOYEUR - RSO  '!H14</f>
        <v>0</v>
      </c>
      <c r="I90" s="49">
        <f>+'6.  IDENTITE EMPLOYEUR - RSO  '!I14</f>
        <v>0</v>
      </c>
      <c r="J90" s="49">
        <f>+'6.  IDENTITE EMPLOYEUR - RSO  '!J14</f>
        <v>0</v>
      </c>
    </row>
    <row r="91" spans="4:10" s="11" customFormat="1" ht="50.7" customHeight="1">
      <c r="D91" s="188"/>
      <c r="E91" s="48" t="str">
        <f>+'6.  IDENTITE EMPLOYEUR - RSO  '!E15</f>
        <v>6.10</v>
      </c>
      <c r="F91" s="33" t="str">
        <f>+'6.  IDENTITE EMPLOYEUR - RSO  '!F15</f>
        <v>Est-ce  que mon association a développé des "ambassadeurs de l'association"?</v>
      </c>
      <c r="G91" s="49">
        <f>+'6.  IDENTITE EMPLOYEUR - RSO  '!G15</f>
        <v>0</v>
      </c>
      <c r="H91" s="49">
        <f>+'6.  IDENTITE EMPLOYEUR - RSO  '!H15</f>
        <v>0</v>
      </c>
      <c r="I91" s="49">
        <f>+'6.  IDENTITE EMPLOYEUR - RSO  '!I15</f>
        <v>0</v>
      </c>
      <c r="J91" s="49">
        <f>+'6.  IDENTITE EMPLOYEUR - RSO  '!J15</f>
        <v>0</v>
      </c>
    </row>
    <row r="92" spans="4:10" s="11" customFormat="1" ht="54.6" customHeight="1">
      <c r="D92" s="188"/>
      <c r="E92" s="48" t="str">
        <f>+'6.  IDENTITE EMPLOYEUR - RSO  '!E16</f>
        <v>6.11</v>
      </c>
      <c r="F92" s="33" t="str">
        <f>+'6.  IDENTITE EMPLOYEUR - RSO  '!F16</f>
        <v>Est-ce que mon association a mis en place une démarche RSE ou RSO (Responsabilité Sociétale des Entreprises ou Organisations) ou une démarche qualité ?</v>
      </c>
      <c r="G92" s="49">
        <f>+'6.  IDENTITE EMPLOYEUR - RSO  '!G16</f>
        <v>0</v>
      </c>
      <c r="H92" s="49">
        <f>+'6.  IDENTITE EMPLOYEUR - RSO  '!H16</f>
        <v>0</v>
      </c>
      <c r="I92" s="49">
        <f>+'6.  IDENTITE EMPLOYEUR - RSO  '!I16</f>
        <v>0</v>
      </c>
      <c r="J92" s="49">
        <f>+'6.  IDENTITE EMPLOYEUR - RSO  '!J16</f>
        <v>0</v>
      </c>
    </row>
    <row r="93" spans="4:10" s="11" customFormat="1" ht="39" customHeight="1">
      <c r="D93" s="188"/>
      <c r="E93" s="48" t="str">
        <f>+'6.  IDENTITE EMPLOYEUR - RSO  '!E17</f>
        <v>6.12</v>
      </c>
      <c r="F93" s="33" t="str">
        <f>+'6.  IDENTITE EMPLOYEUR - RSO  '!F17</f>
        <v>Est-ce que mon association est labellisée?</v>
      </c>
      <c r="G93" s="49">
        <f>+'6.  IDENTITE EMPLOYEUR - RSO  '!G17</f>
        <v>0</v>
      </c>
      <c r="H93" s="49">
        <f>+'6.  IDENTITE EMPLOYEUR - RSO  '!H17</f>
        <v>0</v>
      </c>
      <c r="I93" s="49">
        <f>+'6.  IDENTITE EMPLOYEUR - RSO  '!I17</f>
        <v>0</v>
      </c>
      <c r="J93" s="49">
        <f>+'6.  IDENTITE EMPLOYEUR - RSO  '!J17</f>
        <v>0</v>
      </c>
    </row>
    <row r="94" spans="4:10" s="11" customFormat="1" ht="76.8" customHeight="1">
      <c r="D94" s="188"/>
      <c r="E94" s="48" t="str">
        <f>+'6.  IDENTITE EMPLOYEUR - RSO  '!E18</f>
        <v>6.13</v>
      </c>
      <c r="F94" s="33" t="str">
        <f>+'6.  IDENTITE EMPLOYEUR - RSO  '!F18</f>
        <v>Est-ce que mon association a développé du mécénat de compétences avec des entreprises? (C'est une forme de mécénat consistant pour une entreprise, à mettre à disposition d'une association, des salariés sur leur temps de travail au profit d'un projet d'intérêt général)</v>
      </c>
      <c r="G94" s="49">
        <f>+'6.  IDENTITE EMPLOYEUR - RSO  '!G18</f>
        <v>0</v>
      </c>
      <c r="H94" s="49">
        <f>+'6.  IDENTITE EMPLOYEUR - RSO  '!H18</f>
        <v>0</v>
      </c>
      <c r="I94" s="49">
        <f>+'6.  IDENTITE EMPLOYEUR - RSO  '!I18</f>
        <v>0</v>
      </c>
      <c r="J94" s="49">
        <f>+'6.  IDENTITE EMPLOYEUR - RSO  '!J18</f>
        <v>0</v>
      </c>
    </row>
    <row r="95" spans="4:10" s="11" customFormat="1" ht="40.200000000000003" customHeight="1">
      <c r="D95" s="188" t="s">
        <v>305</v>
      </c>
      <c r="E95" s="48" t="str">
        <f>+'7. RELATIONS DE TRAVAIL'!E6</f>
        <v>7.1</v>
      </c>
      <c r="F95" s="33" t="str">
        <f>+'7. RELATIONS DE TRAVAIL'!F6</f>
        <v>Est-ce que le climat social de mon association est plutôt bon?</v>
      </c>
      <c r="G95" s="49">
        <f>+'7. RELATIONS DE TRAVAIL'!G6</f>
        <v>0</v>
      </c>
      <c r="H95" s="49">
        <f>+'7. RELATIONS DE TRAVAIL'!H6</f>
        <v>0</v>
      </c>
      <c r="I95" s="49">
        <f>+'7. RELATIONS DE TRAVAIL'!I6</f>
        <v>0</v>
      </c>
      <c r="J95" s="49">
        <f>+'7. RELATIONS DE TRAVAIL'!J6</f>
        <v>0</v>
      </c>
    </row>
    <row r="96" spans="4:10" s="11" customFormat="1" ht="50.7" customHeight="1">
      <c r="D96" s="188"/>
      <c r="E96" s="48" t="str">
        <f>+'7. RELATIONS DE TRAVAIL'!E7</f>
        <v>7.2</v>
      </c>
      <c r="F96" s="33" t="str">
        <f>+'7. RELATIONS DE TRAVAIL'!F7</f>
        <v>Est-ce que mon association a identifié les freins et les leviers d'un bon climat social ?</v>
      </c>
      <c r="G96" s="49">
        <f>+'7. RELATIONS DE TRAVAIL'!G7</f>
        <v>0</v>
      </c>
      <c r="H96" s="49">
        <f>+'7. RELATIONS DE TRAVAIL'!H7</f>
        <v>0</v>
      </c>
      <c r="I96" s="49">
        <f>+'7. RELATIONS DE TRAVAIL'!I7</f>
        <v>0</v>
      </c>
      <c r="J96" s="49">
        <f>+'7. RELATIONS DE TRAVAIL'!J7</f>
        <v>0</v>
      </c>
    </row>
    <row r="97" spans="4:10" s="11" customFormat="1" ht="50.7" customHeight="1">
      <c r="D97" s="188"/>
      <c r="E97" s="48" t="str">
        <f>+'7. RELATIONS DE TRAVAIL'!E8</f>
        <v>7.3</v>
      </c>
      <c r="F97" s="33" t="str">
        <f>+'7. RELATIONS DE TRAVAIL'!F8</f>
        <v>Est-ce que mon association est dotée d'indicateurs pour évaluer le climat social ?</v>
      </c>
      <c r="G97" s="49">
        <f>+'7. RELATIONS DE TRAVAIL'!G8</f>
        <v>0</v>
      </c>
      <c r="H97" s="49">
        <f>+'7. RELATIONS DE TRAVAIL'!H8</f>
        <v>0</v>
      </c>
      <c r="I97" s="49">
        <f>+'7. RELATIONS DE TRAVAIL'!I8</f>
        <v>0</v>
      </c>
      <c r="J97" s="49">
        <f>+'7. RELATIONS DE TRAVAIL'!J8</f>
        <v>0</v>
      </c>
    </row>
    <row r="98" spans="4:10" s="11" customFormat="1" ht="39" customHeight="1">
      <c r="D98" s="188"/>
      <c r="E98" s="48" t="str">
        <f>+'7. RELATIONS DE TRAVAIL'!E9</f>
        <v>7.4</v>
      </c>
      <c r="F98" s="33" t="str">
        <f>+'7. RELATIONS DE TRAVAIL'!F9</f>
        <v>Est-ce que mon association suit l'évolution du taux d'absentéisme, du turn over…?</v>
      </c>
      <c r="G98" s="49">
        <f>+'7. RELATIONS DE TRAVAIL'!G9</f>
        <v>0</v>
      </c>
      <c r="H98" s="49">
        <f>+'7. RELATIONS DE TRAVAIL'!H9</f>
        <v>0</v>
      </c>
      <c r="I98" s="49">
        <f>+'7. RELATIONS DE TRAVAIL'!I9</f>
        <v>0</v>
      </c>
      <c r="J98" s="49">
        <f>+'7. RELATIONS DE TRAVAIL'!J9</f>
        <v>0</v>
      </c>
    </row>
    <row r="99" spans="4:10" s="11" customFormat="1" ht="39" customHeight="1">
      <c r="D99" s="188"/>
      <c r="E99" s="48" t="str">
        <f>+'7. RELATIONS DE TRAVAIL'!E10</f>
        <v>7.5</v>
      </c>
      <c r="F99" s="33" t="str">
        <f>+'7. RELATIONS DE TRAVAIL'!F10</f>
        <v>Est-ce que le dialogue social est un axe de réflexion de mon association ?</v>
      </c>
      <c r="G99" s="49">
        <f>+'7. RELATIONS DE TRAVAIL'!G10</f>
        <v>0</v>
      </c>
      <c r="H99" s="49">
        <f>+'7. RELATIONS DE TRAVAIL'!H10</f>
        <v>0</v>
      </c>
      <c r="I99" s="49">
        <f>+'7. RELATIONS DE TRAVAIL'!I10</f>
        <v>0</v>
      </c>
      <c r="J99" s="49">
        <f>+'7. RELATIONS DE TRAVAIL'!J10</f>
        <v>0</v>
      </c>
    </row>
    <row r="100" spans="4:10" s="11" customFormat="1" ht="37.950000000000003" customHeight="1">
      <c r="D100" s="188"/>
      <c r="E100" s="48" t="str">
        <f>+'7. RELATIONS DE TRAVAIL'!E11</f>
        <v>7.6</v>
      </c>
      <c r="F100" s="33" t="str">
        <f>+'7. RELATIONS DE TRAVAIL'!F11</f>
        <v>Est-ce que mon association a un CSE (Comité social économique)?</v>
      </c>
      <c r="G100" s="49">
        <f>+'7. RELATIONS DE TRAVAIL'!G11</f>
        <v>0</v>
      </c>
      <c r="H100" s="49">
        <f>+'7. RELATIONS DE TRAVAIL'!H11</f>
        <v>0</v>
      </c>
      <c r="I100" s="49">
        <f>+'7. RELATIONS DE TRAVAIL'!I11</f>
        <v>0</v>
      </c>
      <c r="J100" s="49">
        <f>+'7. RELATIONS DE TRAVAIL'!J11</f>
        <v>0</v>
      </c>
    </row>
    <row r="101" spans="4:10" s="11" customFormat="1" ht="50.7" customHeight="1">
      <c r="D101" s="188"/>
      <c r="E101" s="48" t="str">
        <f>+'7. RELATIONS DE TRAVAIL'!E12</f>
        <v>7.7</v>
      </c>
      <c r="F101" s="33" t="str">
        <f>+'7. RELATIONS DE TRAVAIL'!F12</f>
        <v xml:space="preserve">Est-ce que le CSE fait l'objet d'une stratégie ? </v>
      </c>
      <c r="G101" s="49">
        <f>+'7. RELATIONS DE TRAVAIL'!G12</f>
        <v>0</v>
      </c>
      <c r="H101" s="49">
        <f>+'7. RELATIONS DE TRAVAIL'!H12</f>
        <v>0</v>
      </c>
      <c r="I101" s="49">
        <f>+'7. RELATIONS DE TRAVAIL'!I12</f>
        <v>0</v>
      </c>
      <c r="J101" s="49">
        <f>+'7. RELATIONS DE TRAVAIL'!J12</f>
        <v>0</v>
      </c>
    </row>
    <row r="102" spans="4:10" s="11" customFormat="1" ht="35.4" customHeight="1">
      <c r="D102" s="188"/>
      <c r="E102" s="48" t="str">
        <f>+'7. RELATIONS DE TRAVAIL'!E13</f>
        <v>7.8</v>
      </c>
      <c r="F102" s="33" t="str">
        <f>+'7. RELATIONS DE TRAVAIL'!F13</f>
        <v>Est-ce que les membres du CSE ont été formés ?</v>
      </c>
      <c r="G102" s="49">
        <f>+'7. RELATIONS DE TRAVAIL'!G13</f>
        <v>0</v>
      </c>
      <c r="H102" s="49">
        <f>+'7. RELATIONS DE TRAVAIL'!H13</f>
        <v>0</v>
      </c>
      <c r="I102" s="49">
        <f>+'7. RELATIONS DE TRAVAIL'!I13</f>
        <v>0</v>
      </c>
      <c r="J102" s="49">
        <f>+'7. RELATIONS DE TRAVAIL'!J13</f>
        <v>0</v>
      </c>
    </row>
    <row r="103" spans="4:10" s="11" customFormat="1" ht="37.950000000000003" customHeight="1">
      <c r="D103" s="188"/>
      <c r="E103" s="48" t="str">
        <f>+'7. RELATIONS DE TRAVAIL'!E14</f>
        <v>7.9</v>
      </c>
      <c r="F103" s="33" t="str">
        <f>+'7. RELATIONS DE TRAVAIL'!F14</f>
        <v>Est-ce que les administrateurs sont outillés pour faire du CSE une instance de la vie associative ?</v>
      </c>
      <c r="G103" s="49">
        <f>+'7. RELATIONS DE TRAVAIL'!G14</f>
        <v>0</v>
      </c>
      <c r="H103" s="49">
        <f>+'7. RELATIONS DE TRAVAIL'!H14</f>
        <v>0</v>
      </c>
      <c r="I103" s="49">
        <f>+'7. RELATIONS DE TRAVAIL'!I14</f>
        <v>0</v>
      </c>
      <c r="J103" s="49">
        <f>+'7. RELATIONS DE TRAVAIL'!J14</f>
        <v>0</v>
      </c>
    </row>
    <row r="104" spans="4:10" s="11" customFormat="1" ht="37.950000000000003" customHeight="1">
      <c r="D104" s="188"/>
      <c r="E104" s="48" t="str">
        <f>+'7. RELATIONS DE TRAVAIL'!E15</f>
        <v>7.10</v>
      </c>
      <c r="F104" s="33" t="str">
        <f>+'7. RELATIONS DE TRAVAIL'!F15</f>
        <v>Est-ce que le CSE de mon association fonctionne bien?</v>
      </c>
      <c r="G104" s="49">
        <f>+'7. RELATIONS DE TRAVAIL'!G15</f>
        <v>0</v>
      </c>
      <c r="H104" s="49">
        <f>+'7. RELATIONS DE TRAVAIL'!H15</f>
        <v>0</v>
      </c>
      <c r="I104" s="49">
        <f>+'7. RELATIONS DE TRAVAIL'!I15</f>
        <v>0</v>
      </c>
      <c r="J104" s="49">
        <f>+'7. RELATIONS DE TRAVAIL'!J15</f>
        <v>0</v>
      </c>
    </row>
    <row r="105" spans="4:10" s="11" customFormat="1" ht="50.4" customHeight="1">
      <c r="D105" s="188"/>
      <c r="E105" s="48" t="str">
        <f>+'7. RELATIONS DE TRAVAIL'!E16</f>
        <v>7.11</v>
      </c>
      <c r="F105" s="33" t="str">
        <f>+'7. RELATIONS DE TRAVAIL'!F16</f>
        <v>Est-ce que le CSE est utilisé comme un levier d'amélioration de la qualité du dialogue social et des conditions de travail dans mon association?</v>
      </c>
      <c r="G105" s="49">
        <f>+'7. RELATIONS DE TRAVAIL'!G16</f>
        <v>0</v>
      </c>
      <c r="H105" s="49">
        <f>+'7. RELATIONS DE TRAVAIL'!H16</f>
        <v>0</v>
      </c>
      <c r="I105" s="49">
        <f>+'7. RELATIONS DE TRAVAIL'!I16</f>
        <v>0</v>
      </c>
      <c r="J105" s="49">
        <f>+'7. RELATIONS DE TRAVAIL'!J16</f>
        <v>0</v>
      </c>
    </row>
    <row r="106" spans="4:10" s="11" customFormat="1" ht="61.2" customHeight="1">
      <c r="D106" s="188"/>
      <c r="E106" s="48" t="str">
        <f>+'7. RELATIONS DE TRAVAIL'!E17</f>
        <v>7.12</v>
      </c>
      <c r="F106" s="33" t="str">
        <f>+'7. RELATIONS DE TRAVAIL'!F17</f>
        <v>Est-ce que les changements qui sont décidés dans mon association (évolutions de l'organisation, du management, des outils numériques, des pratiques…) font l'objet d'un accompagnement au changement?</v>
      </c>
      <c r="G106" s="49">
        <f>+'7. RELATIONS DE TRAVAIL'!G17</f>
        <v>0</v>
      </c>
      <c r="H106" s="49">
        <f>+'7. RELATIONS DE TRAVAIL'!H17</f>
        <v>0</v>
      </c>
      <c r="I106" s="49">
        <f>+'7. RELATIONS DE TRAVAIL'!I17</f>
        <v>0</v>
      </c>
      <c r="J106" s="49">
        <f>+'7. RELATIONS DE TRAVAIL'!J17</f>
        <v>0</v>
      </c>
    </row>
    <row r="107" spans="4:10" s="11" customFormat="1" ht="42" customHeight="1">
      <c r="D107" s="188"/>
      <c r="E107" s="48" t="str">
        <f>+'7. RELATIONS DE TRAVAIL'!E18</f>
        <v>7.13</v>
      </c>
      <c r="F107" s="33" t="str">
        <f>+'7. RELATIONS DE TRAVAIL'!F18</f>
        <v>Est-ce que les administrateurs connaissent les salariés de mon association ?</v>
      </c>
      <c r="G107" s="49">
        <f>+'7. RELATIONS DE TRAVAIL'!G18</f>
        <v>0</v>
      </c>
      <c r="H107" s="49">
        <f>+'7. RELATIONS DE TRAVAIL'!H18</f>
        <v>0</v>
      </c>
      <c r="I107" s="49">
        <f>+'7. RELATIONS DE TRAVAIL'!I18</f>
        <v>0</v>
      </c>
      <c r="J107" s="49">
        <f>+'7. RELATIONS DE TRAVAIL'!J18</f>
        <v>0</v>
      </c>
    </row>
    <row r="108" spans="4:10" s="11" customFormat="1" ht="39.6" customHeight="1">
      <c r="D108" s="188"/>
      <c r="E108" s="48" t="str">
        <f>+'7. RELATIONS DE TRAVAIL'!E19</f>
        <v>7.14</v>
      </c>
      <c r="F108" s="33" t="str">
        <f>+'7. RELATIONS DE TRAVAIL'!F19</f>
        <v>Est-ce que les salariés connaissent les administrateurs de mon association ?</v>
      </c>
      <c r="G108" s="49">
        <f>+'7. RELATIONS DE TRAVAIL'!G19</f>
        <v>0</v>
      </c>
      <c r="H108" s="49">
        <f>+'7. RELATIONS DE TRAVAIL'!H19</f>
        <v>0</v>
      </c>
      <c r="I108" s="49">
        <f>+'7. RELATIONS DE TRAVAIL'!I19</f>
        <v>0</v>
      </c>
      <c r="J108" s="49">
        <f>+'7. RELATIONS DE TRAVAIL'!J19</f>
        <v>0</v>
      </c>
    </row>
    <row r="109" spans="4:10" s="11" customFormat="1" ht="45.6" customHeight="1">
      <c r="D109" s="188"/>
      <c r="E109" s="48" t="str">
        <f>+'7. RELATIONS DE TRAVAIL'!E20</f>
        <v>7.15</v>
      </c>
      <c r="F109" s="33" t="str">
        <f>+'7. RELATIONS DE TRAVAIL'!F20</f>
        <v>Est-ce que les administrateurs de mon association sont formés à la fonction employeur, à la gouvernance associative et aux responsabilités des dirigeants ?</v>
      </c>
      <c r="G109" s="49">
        <f>+'7. RELATIONS DE TRAVAIL'!G20</f>
        <v>0</v>
      </c>
      <c r="H109" s="49">
        <f>+'7. RELATIONS DE TRAVAIL'!H20</f>
        <v>0</v>
      </c>
      <c r="I109" s="49">
        <f>+'7. RELATIONS DE TRAVAIL'!I20</f>
        <v>0</v>
      </c>
      <c r="J109" s="49">
        <f>+'7. RELATIONS DE TRAVAIL'!J20</f>
        <v>0</v>
      </c>
    </row>
    <row r="110" spans="4:10" s="11" customFormat="1" ht="40.200000000000003" customHeight="1">
      <c r="D110" s="188"/>
      <c r="E110" s="48" t="str">
        <f>+'7. RELATIONS DE TRAVAIL'!E21</f>
        <v>7.16</v>
      </c>
      <c r="F110" s="33" t="str">
        <f>+'7. RELATIONS DE TRAVAIL'!F21</f>
        <v>Est-ce que les relations entre gouvernance associative et équipe de salariés sont bonnes dans mon association ?</v>
      </c>
      <c r="G110" s="49">
        <f>+'7. RELATIONS DE TRAVAIL'!G21</f>
        <v>0</v>
      </c>
      <c r="H110" s="49">
        <f>+'7. RELATIONS DE TRAVAIL'!H21</f>
        <v>0</v>
      </c>
      <c r="I110" s="49">
        <f>+'7. RELATIONS DE TRAVAIL'!I21</f>
        <v>0</v>
      </c>
      <c r="J110" s="49">
        <f>+'7. RELATIONS DE TRAVAIL'!J21</f>
        <v>0</v>
      </c>
    </row>
    <row r="111" spans="4:10" s="11" customFormat="1" ht="38.4" customHeight="1">
      <c r="D111" s="188"/>
      <c r="E111" s="48" t="str">
        <f>+'7. RELATIONS DE TRAVAIL'!E22</f>
        <v>7.17</v>
      </c>
      <c r="F111" s="33" t="str">
        <f>+'7. RELATIONS DE TRAVAIL'!F22</f>
        <v>Existe-t-il des temps forts dans mon association pour favoriser les relations entre salariés et administrateurs?</v>
      </c>
      <c r="G111" s="49">
        <f>+'7. RELATIONS DE TRAVAIL'!G22</f>
        <v>0</v>
      </c>
      <c r="H111" s="49">
        <f>+'7. RELATIONS DE TRAVAIL'!H22</f>
        <v>0</v>
      </c>
      <c r="I111" s="49">
        <f>+'7. RELATIONS DE TRAVAIL'!I22</f>
        <v>0</v>
      </c>
      <c r="J111" s="49">
        <f>+'7. RELATIONS DE TRAVAIL'!J22</f>
        <v>0</v>
      </c>
    </row>
    <row r="112" spans="4:10" s="11" customFormat="1" ht="82.8" customHeight="1">
      <c r="D112" s="188" t="s">
        <v>243</v>
      </c>
      <c r="E112" s="48" t="str">
        <f>+'8. GESTION ADMINISTRATIVE RH'!E6</f>
        <v>8.1</v>
      </c>
      <c r="F112" s="33" t="str">
        <f>+'8. GESTION ADMINISTRATIVE RH'!F6</f>
        <v>Est-ce que la gestion administrative des RH a été adaptée au développement de l'association et du marché du travail (réorganisation du service administratif, création d'un service RH, formation des salariés en charge des RH,  mise en place d'outils numériques…)  ?</v>
      </c>
      <c r="G112" s="49">
        <f>+'8. GESTION ADMINISTRATIVE RH'!G6</f>
        <v>0</v>
      </c>
      <c r="H112" s="49">
        <f>+'8. GESTION ADMINISTRATIVE RH'!H6</f>
        <v>0</v>
      </c>
      <c r="I112" s="49">
        <f>+'8. GESTION ADMINISTRATIVE RH'!I6</f>
        <v>0</v>
      </c>
      <c r="J112" s="49">
        <f>+'8. GESTION ADMINISTRATIVE RH'!J6</f>
        <v>0</v>
      </c>
    </row>
    <row r="113" spans="4:10" s="11" customFormat="1" ht="41.4" customHeight="1">
      <c r="D113" s="188"/>
      <c r="E113" s="48" t="str">
        <f>+'8. GESTION ADMINISTRATIVE RH'!E7</f>
        <v>8.2</v>
      </c>
      <c r="F113" s="33" t="str">
        <f>+'8. GESTION ADMINISTRATIVE RH'!F7</f>
        <v>Est-ce que le traitement des contrats CDI est satisfaisant dans mon association ?</v>
      </c>
      <c r="G113" s="49">
        <f>+'8. GESTION ADMINISTRATIVE RH'!G7</f>
        <v>0</v>
      </c>
      <c r="H113" s="49">
        <f>+'8. GESTION ADMINISTRATIVE RH'!H7</f>
        <v>0</v>
      </c>
      <c r="I113" s="49">
        <f>+'8. GESTION ADMINISTRATIVE RH'!I7</f>
        <v>0</v>
      </c>
      <c r="J113" s="49">
        <f>+'8. GESTION ADMINISTRATIVE RH'!J7</f>
        <v>0</v>
      </c>
    </row>
    <row r="114" spans="4:10" s="11" customFormat="1" ht="50.4" customHeight="1">
      <c r="D114" s="188"/>
      <c r="E114" s="48" t="str">
        <f>+'8. GESTION ADMINISTRATIVE RH'!E8</f>
        <v>8.3</v>
      </c>
      <c r="F114" s="33" t="str">
        <f>+'8. GESTION ADMINISTRATIVE RH'!F8</f>
        <v>Est-ce que le traitement des CDD est satisfaisant dans mon association ?</v>
      </c>
      <c r="G114" s="49">
        <f>+'8. GESTION ADMINISTRATIVE RH'!G8</f>
        <v>0</v>
      </c>
      <c r="H114" s="49">
        <f>+'8. GESTION ADMINISTRATIVE RH'!H8</f>
        <v>0</v>
      </c>
      <c r="I114" s="49">
        <f>+'8. GESTION ADMINISTRATIVE RH'!I8</f>
        <v>0</v>
      </c>
      <c r="J114" s="49">
        <f>+'8. GESTION ADMINISTRATIVE RH'!J8</f>
        <v>0</v>
      </c>
    </row>
    <row r="115" spans="4:10" s="11" customFormat="1" ht="62.4" customHeight="1">
      <c r="D115" s="188"/>
      <c r="E115" s="48" t="str">
        <f>+'8. GESTION ADMINISTRATIVE RH'!E9</f>
        <v>8.4</v>
      </c>
      <c r="F115" s="33" t="str">
        <f>+'8. GESTION ADMINISTRATIVE RH'!F9</f>
        <v>Est-ce que le suivi des démarches administratives obligatoires de l'employeur (médecine du travail, réglementation…) et des mises à jours obligatoires (règlement intérieur, panneau d'affichage, registre…) est satisfaisant ?</v>
      </c>
      <c r="G115" s="49">
        <f>+'8. GESTION ADMINISTRATIVE RH'!G9</f>
        <v>0</v>
      </c>
      <c r="H115" s="49">
        <f>+'8. GESTION ADMINISTRATIVE RH'!H9</f>
        <v>0</v>
      </c>
      <c r="I115" s="49">
        <f>+'8. GESTION ADMINISTRATIVE RH'!I9</f>
        <v>0</v>
      </c>
      <c r="J115" s="49">
        <f>+'8. GESTION ADMINISTRATIVE RH'!J9</f>
        <v>0</v>
      </c>
    </row>
    <row r="116" spans="4:10" s="11" customFormat="1" ht="50.7" customHeight="1">
      <c r="D116" s="188"/>
      <c r="E116" s="48" t="str">
        <f>+'8. GESTION ADMINISTRATIVE RH'!E10</f>
        <v>8.5</v>
      </c>
      <c r="F116" s="33" t="str">
        <f>+'8. GESTION ADMINISTRATIVE RH'!F10</f>
        <v>Est-ce que la gestion du temps (absences, présences, heures supplémentaires…) est satisfaisante ?</v>
      </c>
      <c r="G116" s="49">
        <f>+'8. GESTION ADMINISTRATIVE RH'!G10</f>
        <v>0</v>
      </c>
      <c r="H116" s="49">
        <f>+'8. GESTION ADMINISTRATIVE RH'!H10</f>
        <v>0</v>
      </c>
      <c r="I116" s="49">
        <f>+'8. GESTION ADMINISTRATIVE RH'!I10</f>
        <v>0</v>
      </c>
      <c r="J116" s="49">
        <f>+'8. GESTION ADMINISTRATIVE RH'!J10</f>
        <v>0</v>
      </c>
    </row>
    <row r="117" spans="4:10" s="11" customFormat="1" ht="29.4" customHeight="1">
      <c r="D117" s="188"/>
      <c r="E117" s="48" t="str">
        <f>+'8. GESTION ADMINISTRATIVE RH'!E11</f>
        <v>8.6</v>
      </c>
      <c r="F117" s="33" t="str">
        <f>+'8. GESTION ADMINISTRATIVE RH'!F11</f>
        <v>Existe-t-il des outils GTA (Gestion des temps et des activités)  ?</v>
      </c>
      <c r="G117" s="49">
        <f>+'8. GESTION ADMINISTRATIVE RH'!G11</f>
        <v>0</v>
      </c>
      <c r="H117" s="49">
        <f>+'8. GESTION ADMINISTRATIVE RH'!H11</f>
        <v>0</v>
      </c>
      <c r="I117" s="49">
        <f>+'8. GESTION ADMINISTRATIVE RH'!I11</f>
        <v>0</v>
      </c>
      <c r="J117" s="49">
        <f>+'8. GESTION ADMINISTRATIVE RH'!J11</f>
        <v>0</v>
      </c>
    </row>
    <row r="118" spans="4:10" s="11" customFormat="1" ht="38.4" customHeight="1">
      <c r="D118" s="188"/>
      <c r="E118" s="48" t="str">
        <f>+'8. GESTION ADMINISTRATIVE RH'!E12</f>
        <v>8.7</v>
      </c>
      <c r="F118" s="33" t="str">
        <f>+'8. GESTION ADMINISTRATIVE RH'!F12</f>
        <v>Est-ce que la saisie des données variables de paie (heures sup., primes, entrées, sorties…) est satisfaisante?</v>
      </c>
      <c r="G118" s="49">
        <f>+'8. GESTION ADMINISTRATIVE RH'!G12</f>
        <v>0</v>
      </c>
      <c r="H118" s="49">
        <f>+'8. GESTION ADMINISTRATIVE RH'!H12</f>
        <v>0</v>
      </c>
      <c r="I118" s="49">
        <f>+'8. GESTION ADMINISTRATIVE RH'!I12</f>
        <v>0</v>
      </c>
      <c r="J118" s="49">
        <f>+'8. GESTION ADMINISTRATIVE RH'!J12</f>
        <v>0</v>
      </c>
    </row>
    <row r="119" spans="4:10" ht="31.8" customHeight="1">
      <c r="D119" s="188"/>
      <c r="E119" s="48" t="str">
        <f>+'8. GESTION ADMINISTRATIVE RH'!E13</f>
        <v>8.8</v>
      </c>
      <c r="F119" s="33" t="str">
        <f>+'8. GESTION ADMINISTRATIVE RH'!F13</f>
        <v>Est-ce que le traitement de la paie est optimum ?</v>
      </c>
      <c r="G119" s="49">
        <f>+'8. GESTION ADMINISTRATIVE RH'!G13</f>
        <v>0</v>
      </c>
      <c r="H119" s="49">
        <f>+'8. GESTION ADMINISTRATIVE RH'!H13</f>
        <v>0</v>
      </c>
      <c r="I119" s="49">
        <f>+'8. GESTION ADMINISTRATIVE RH'!I13</f>
        <v>0</v>
      </c>
      <c r="J119" s="49">
        <f>+'8. GESTION ADMINISTRATIVE RH'!J13</f>
        <v>0</v>
      </c>
    </row>
    <row r="120" spans="4:10" ht="51" customHeight="1">
      <c r="D120" s="188"/>
      <c r="E120" s="48" t="str">
        <f>+'8. GESTION ADMINISTRATIVE RH'!E14</f>
        <v>8.9</v>
      </c>
      <c r="F120" s="33" t="str">
        <f>+'8. GESTION ADMINISTRATIVE RH'!F14</f>
        <v>Existe-t-il des outils de suivi RH (ex. pour le recueil de besoins de formations, suivi des entretiens professionnels, suivi du plan de développement des compétences…)?</v>
      </c>
      <c r="G120" s="49">
        <f>+'8. GESTION ADMINISTRATIVE RH'!G14</f>
        <v>0</v>
      </c>
      <c r="H120" s="49">
        <f>+'8. GESTION ADMINISTRATIVE RH'!H14</f>
        <v>0</v>
      </c>
      <c r="I120" s="49">
        <f>+'8. GESTION ADMINISTRATIVE RH'!I14</f>
        <v>0</v>
      </c>
      <c r="J120" s="49">
        <f>+'8. GESTION ADMINISTRATIVE RH'!J14</f>
        <v>0</v>
      </c>
    </row>
    <row r="121" spans="4:10" ht="68.400000000000006" customHeight="1">
      <c r="D121" s="188"/>
      <c r="E121" s="48" t="str">
        <f>+'8. GESTION ADMINISTRATIVE RH'!E15</f>
        <v>8.10</v>
      </c>
      <c r="F121" s="33" t="str">
        <f>+'8. GESTION ADMINISTRATIVE RH'!F15</f>
        <v>Est-ce que des indicateurs RH sont utilisés pour mesurer l'activité de mon association (ex. absentéisme, taux de turn over, pyramide des âges, nombre d'heures de formation par salariés, taux de satisfaction des formations…) ?</v>
      </c>
      <c r="G121" s="49">
        <f>+'8. GESTION ADMINISTRATIVE RH'!G15</f>
        <v>0</v>
      </c>
      <c r="H121" s="49">
        <f>+'8. GESTION ADMINISTRATIVE RH'!H15</f>
        <v>0</v>
      </c>
      <c r="I121" s="49">
        <f>+'8. GESTION ADMINISTRATIVE RH'!I15</f>
        <v>0</v>
      </c>
      <c r="J121" s="49">
        <f>+'8. GESTION ADMINISTRATIVE RH'!J15</f>
        <v>0</v>
      </c>
    </row>
    <row r="122" spans="4:10" ht="14.4">
      <c r="D122" s="62"/>
    </row>
    <row r="123" spans="4:10" ht="43.95" customHeight="1">
      <c r="D123" s="62"/>
    </row>
    <row r="124" spans="4:10" ht="37.049999999999997" customHeight="1">
      <c r="D124" s="62"/>
    </row>
    <row r="125" spans="4:10" ht="1.05" hidden="1" customHeight="1">
      <c r="D125" s="59"/>
    </row>
    <row r="126" spans="4:10" ht="13.95" hidden="1" customHeight="1">
      <c r="D126" s="59"/>
    </row>
    <row r="127" spans="4:10" ht="21" hidden="1" customHeight="1">
      <c r="D127" s="59"/>
    </row>
    <row r="128" spans="4:10" ht="1.05" hidden="1" customHeight="1">
      <c r="D128" s="60"/>
    </row>
  </sheetData>
  <sheetProtection algorithmName="SHA-512" hashValue="Xxex2pH1IFHWmozOVRvui4FYBOqMUXWSVdPIR73lL+PCGv8Huli3Rcv6oqQ4aUWmC+VGJkxyynyQI/fBeSg1fg==" saltValue="Z4XYicChG6JQnxZlGOLgMw==" spinCount="100000" sheet="1" objects="1" scenarios="1" selectLockedCells="1" selectUnlockedCells="1"/>
  <autoFilter ref="D6:J118" xr:uid="{00000000-0009-0000-0000-000008000000}"/>
  <mergeCells count="23">
    <mergeCell ref="D7:D25"/>
    <mergeCell ref="D82:D94"/>
    <mergeCell ref="D95:D111"/>
    <mergeCell ref="D112:D121"/>
    <mergeCell ref="D26:D33"/>
    <mergeCell ref="D34:D47"/>
    <mergeCell ref="D48:D67"/>
    <mergeCell ref="D68:D81"/>
    <mergeCell ref="A3:C3"/>
    <mergeCell ref="D5:E5"/>
    <mergeCell ref="B4:C4"/>
    <mergeCell ref="I1:J1"/>
    <mergeCell ref="G5:G6"/>
    <mergeCell ref="H5:H6"/>
    <mergeCell ref="I5:I6"/>
    <mergeCell ref="J5:J6"/>
    <mergeCell ref="E2:H2"/>
    <mergeCell ref="D3:E4"/>
    <mergeCell ref="F3:F4"/>
    <mergeCell ref="G3:G4"/>
    <mergeCell ref="H3:H4"/>
    <mergeCell ref="I3:I4"/>
    <mergeCell ref="J3:J4"/>
  </mergeCells>
  <conditionalFormatting sqref="G7:G121">
    <cfRule type="dataBar" priority="1">
      <dataBar>
        <cfvo type="min"/>
        <cfvo type="max"/>
        <color rgb="FF638EC6"/>
      </dataBar>
      <extLst>
        <ext xmlns:x14="http://schemas.microsoft.com/office/spreadsheetml/2009/9/main" uri="{B025F937-C7B1-47D3-B67F-A62EFF666E3E}">
          <x14:id>{091C39EC-B07E-4473-BA51-41920C942CB7}</x14:id>
        </ext>
      </extLst>
    </cfRule>
  </conditionalFormatting>
  <conditionalFormatting sqref="G7:J121">
    <cfRule type="cellIs" dxfId="12" priority="19" operator="equal">
      <formula>0</formula>
    </cfRule>
  </conditionalFormatting>
  <conditionalFormatting sqref="I7:I121">
    <cfRule type="containsText" dxfId="11" priority="4" operator="containsText" text="B">
      <formula>NOT(ISERROR(SEARCH("B",I7)))</formula>
    </cfRule>
    <cfRule type="containsText" dxfId="10" priority="5" operator="containsText" text="B">
      <formula>NOT(ISERROR(SEARCH("B",I7)))</formula>
    </cfRule>
    <cfRule type="containsText" dxfId="9" priority="6" operator="containsText" text="B">
      <formula>NOT(ISERROR(SEARCH("B",I7)))</formula>
    </cfRule>
    <cfRule type="containsText" dxfId="8" priority="7" operator="containsText" text="B">
      <formula>NOT(ISERROR(SEARCH("B",I7)))</formula>
    </cfRule>
    <cfRule type="containsText" dxfId="7" priority="8" operator="containsText" text="B">
      <formula>NOT(ISERROR(SEARCH("B",I7)))</formula>
    </cfRule>
    <cfRule type="containsText" dxfId="6" priority="10" operator="containsText" text="B">
      <formula>NOT(ISERROR(SEARCH("B",I7)))</formula>
    </cfRule>
    <cfRule type="containsText" dxfId="5" priority="11" operator="containsText" text="C">
      <formula>NOT(ISERROR(SEARCH("C",I7)))</formula>
    </cfRule>
    <cfRule type="containsText" dxfId="4" priority="12" operator="containsText" text="B">
      <formula>NOT(ISERROR(SEARCH("B",I7)))</formula>
    </cfRule>
    <cfRule type="containsText" dxfId="3" priority="13" operator="containsText" text="A">
      <formula>NOT(ISERROR(SEARCH("A",I7)))</formula>
    </cfRule>
    <cfRule type="containsText" dxfId="2" priority="14" operator="containsText" text="C">
      <formula>NOT(ISERROR(SEARCH("C",I7)))</formula>
    </cfRule>
    <cfRule type="containsText" dxfId="1" priority="15" operator="containsText" text="B">
      <formula>NOT(ISERROR(SEARCH("B",I7)))</formula>
    </cfRule>
    <cfRule type="containsText" dxfId="0" priority="16" operator="containsText" text="A">
      <formula>NOT(ISERROR(SEARCH("A",I7)))</formula>
    </cfRule>
  </conditionalFormatting>
  <pageMargins left="0.70866141732283472" right="0.70866141732283472" top="0.74803149606299213" bottom="0.74803149606299213" header="0.31496062992125984" footer="0.31496062992125984"/>
  <pageSetup paperSize="9" scale="40"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91C39EC-B07E-4473-BA51-41920C942CB7}">
            <x14:dataBar minLength="0" maxLength="100" gradient="0">
              <x14:cfvo type="autoMin"/>
              <x14:cfvo type="autoMax"/>
              <x14:negativeFillColor rgb="FFFF0000"/>
              <x14:axisColor rgb="FF000000"/>
            </x14:dataBar>
          </x14:cfRule>
          <xm:sqref>G7:G121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1. RECRUTEMENT</vt:lpstr>
      <vt:lpstr>2. INTEGRATION</vt:lpstr>
      <vt:lpstr>3. REMUNERATION - AVANTAGES</vt:lpstr>
      <vt:lpstr>4. COMPETENCES-PARCOURS PRO</vt:lpstr>
      <vt:lpstr>5. SANTE QVCT</vt:lpstr>
      <vt:lpstr>6.  IDENTITE EMPLOYEUR - RSO  </vt:lpstr>
      <vt:lpstr>7. RELATIONS DE TRAVAIL</vt:lpstr>
      <vt:lpstr>8. GESTION ADMINISTRATIVE RH</vt:lpstr>
      <vt:lpstr>Synthèse Réponses</vt:lpstr>
      <vt:lpstr>Synthèse graphique</vt:lpstr>
      <vt:lpstr>MAINTENANCE</vt:lpstr>
      <vt:lpstr>'Synthèse Réponses'!Impression_des_titres</vt:lpstr>
      <vt:lpstr>'1. RECRUTEMENT'!Zone_d_impression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2024-02-09T11:02:02Z</dcterms:modified>
  <cp:category/>
  <cp:contentStatus/>
</cp:coreProperties>
</file>